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60" yWindow="870" windowWidth="21525" windowHeight="15420" tabRatio="800" firstSheet="1" activeTab="4"/>
  </bookViews>
  <sheets>
    <sheet name="INFOS" sheetId="1" r:id="rId1"/>
    <sheet name="Prépa" sheetId="2" r:id="rId2"/>
    <sheet name="Particip" sheetId="3" r:id="rId3"/>
    <sheet name="Données" sheetId="4" r:id="rId4"/>
    <sheet name="Cl.J1+Gén." sheetId="5" r:id="rId5"/>
  </sheets>
  <definedNames>
    <definedName name="Classement" localSheetId="4">'Cl.J1+Gén.'!$B$11:$AF$22</definedName>
    <definedName name="Classement">#REF!</definedName>
    <definedName name="toto">#REF!</definedName>
    <definedName name="_xlnm.Print_Area" localSheetId="4">'Cl.J1+Gén.'!$A$2:$AF$34</definedName>
    <definedName name="_xlnm.Print_Area" localSheetId="3">'Données'!$A$4:$R$261</definedName>
    <definedName name="_xlnm.Print_Area" localSheetId="2">'Particip'!$A$3:$H$623</definedName>
    <definedName name="_xlnm.Print_Area" localSheetId="1">'Prépa'!$A$1:$O$58</definedName>
  </definedNames>
  <calcPr fullCalcOnLoad="1"/>
</workbook>
</file>

<file path=xl/sharedStrings.xml><?xml version="1.0" encoding="utf-8"?>
<sst xmlns="http://schemas.openxmlformats.org/spreadsheetml/2006/main" count="1382" uniqueCount="377">
  <si>
    <t>TITRE DE LA COMPETITION :</t>
  </si>
  <si>
    <t>Sous TITRE DE LA COMPETITION :</t>
  </si>
  <si>
    <t>NOM DES CLUBS :</t>
  </si>
  <si>
    <t>A</t>
  </si>
  <si>
    <t>B</t>
  </si>
  <si>
    <t>C</t>
  </si>
  <si>
    <t>D</t>
  </si>
  <si>
    <t>E</t>
  </si>
  <si>
    <t>Rang</t>
  </si>
  <si>
    <t>CLUB</t>
  </si>
  <si>
    <t>Date et Lieu :</t>
  </si>
  <si>
    <t>AVANT TOUTES CHOSES, IL VOUS FAUT ACTUALISER LES TABLEAUX DES PAGES SUIVANTES COMME-SUIT:</t>
  </si>
  <si>
    <t>1:</t>
  </si>
  <si>
    <t>2:</t>
  </si>
  <si>
    <t>Nombre d'équipes:</t>
  </si>
  <si>
    <t>FOR ABN DIS</t>
  </si>
  <si>
    <t>Ind</t>
  </si>
  <si>
    <t>Fiche de composition d'Equipe</t>
  </si>
  <si>
    <t>NOM</t>
  </si>
  <si>
    <t>Prénom</t>
  </si>
  <si>
    <t>Personne autorisée à donner des conseils :</t>
  </si>
  <si>
    <t>CAPITAINE :</t>
  </si>
  <si>
    <t>DATE :</t>
  </si>
  <si>
    <t>Signature du Capitaine</t>
  </si>
  <si>
    <t>Si cette personne n'est pas le capitaine, ce dernier ne pourra pas donner de conseils dans les conditions fixées par la note de la règle de golf n°8</t>
  </si>
  <si>
    <t>Ind. Arr.</t>
  </si>
  <si>
    <r>
      <t xml:space="preserve">REMPLIR CETTE FEUILLE ( par ordre d'index) AVEC LES NOMS, PRENOMS DES JOUEURS ET LEUR </t>
    </r>
    <r>
      <rPr>
        <b/>
        <u val="single"/>
        <sz val="14"/>
        <color indexed="10"/>
        <rFont val="Arial"/>
        <family val="2"/>
      </rPr>
      <t>INDEX AVEC DECIMALE</t>
    </r>
    <r>
      <rPr>
        <b/>
        <sz val="14"/>
        <color indexed="10"/>
        <rFont val="Arial"/>
        <family val="2"/>
      </rPr>
      <t xml:space="preserve">, L'ARRONDI SE FAIT AUTOMATIQUEMENT   </t>
    </r>
  </si>
  <si>
    <t>TABLEAU DE RESULTATS</t>
  </si>
  <si>
    <t>Score Jour 1</t>
  </si>
  <si>
    <t>Score Jour 2</t>
  </si>
  <si>
    <t>TOTAL</t>
  </si>
  <si>
    <t>1er Dép.</t>
  </si>
  <si>
    <t>2ème Dép.</t>
  </si>
  <si>
    <t>3ème Dép.</t>
  </si>
  <si>
    <t>CETTE FEUILLE SE REMPLIT AUTOMATIQUEMENT AVEC LES INFORMATIONS DES FEUILLES "Tour1" ET "Tour2".VOUS POUVEZ, SI NECESSAIRE, FAIRE APPARAITRE  OU MASQUER LES DEPARTAGES EN CLIQUANT SUR LES BOUTONS CONCERNES</t>
  </si>
  <si>
    <t>DIS</t>
  </si>
  <si>
    <t>4ème Dép.</t>
  </si>
  <si>
    <t>F</t>
  </si>
  <si>
    <t xml:space="preserve">REMPLIR CETTE FEUILLE AVEC LE TITRE DE LA COMPETITION ET LE NOM DES CLUBS PARTICIPANT DE PREFERENCE DANS L'ORDRE DES DEPARTS OU PAR ORDRE ALPHABETIQUE.RENSEIGNER LA CELLULE "E8". LES FEUILLES SONT PROTEGEES, EN CAS DE BESOIN UTILISER: JBDB </t>
  </si>
  <si>
    <t>Si le nombre de vagues complètes à la fin du 2ème Tour est inférieur à 6, inscrire le nombre de vagues complètes ci-contre (mini 3) :
Attention à ne pas mettre de score dans les cases grises qui apparaissent si le nombre de vagues est inférieur à 6</t>
  </si>
  <si>
    <t>5ème Dép.</t>
  </si>
  <si>
    <t>Equipiers du club de :</t>
  </si>
  <si>
    <t>JOUEURS 1er JOUR</t>
  </si>
  <si>
    <t>JOUEURS 2ème JOUR</t>
  </si>
  <si>
    <r>
      <t>Cliquez dans la cellule du nom du joueur puis sur la fléche et choisir le nom dans le menu déroulant.</t>
    </r>
    <r>
      <rPr>
        <b/>
        <u val="single"/>
        <sz val="14"/>
        <color indexed="62"/>
        <rFont val="Arial"/>
        <family val="2"/>
      </rPr>
      <t xml:space="preserve"> </t>
    </r>
    <r>
      <rPr>
        <b/>
        <u val="single"/>
        <sz val="14"/>
        <color indexed="13"/>
        <rFont val="Arial"/>
        <family val="2"/>
      </rPr>
      <t>Vous pouvez, au choix, soit rentrer directement le score du joueur soit, en faisant "click droit" sur la cellule, rentrer la carte de score</t>
    </r>
    <r>
      <rPr>
        <b/>
        <sz val="14"/>
        <color indexed="10"/>
        <rFont val="Arial"/>
        <family val="2"/>
      </rPr>
      <t>.En</t>
    </r>
    <r>
      <rPr>
        <b/>
        <sz val="14"/>
        <color indexed="10"/>
        <rFont val="Arial"/>
        <family val="2"/>
      </rPr>
      <t xml:space="preserve"> cas de forfait, abandon ou disqualification, inscrire: FOR,ABN ou DIS dans la colonne de score.LES CALCULS SONT FAITS AUTOMATIQUEMENT. POUR OBTENIR LE CLASSEMENT PROVISOIRE OU DEFINITIF, CLIQUER SUR LE BOUTON CI-DESSOUS.</t>
    </r>
  </si>
  <si>
    <t>Joueurs de la 2ème Journée</t>
  </si>
  <si>
    <t>Tour 2</t>
  </si>
  <si>
    <t>Joueurs de la 1ère Journée</t>
  </si>
  <si>
    <t>Tour 1</t>
  </si>
  <si>
    <r>
      <t xml:space="preserve">UNE FOIS QUE VOS TABLEAUX SONT ADAPTES AU NOMBRE D'EQUIPES PARTICIPANTES ET AU NOMBRE D'EQUIPES QUALIFIEES, COPIEZ CE FICHIER SUR LE DISQUE DUR. </t>
    </r>
    <r>
      <rPr>
        <b/>
        <sz val="12"/>
        <color indexed="10"/>
        <rFont val="Arial"/>
        <family val="2"/>
      </rPr>
      <t>ATTENTION:</t>
    </r>
    <r>
      <rPr>
        <sz val="12"/>
        <color indexed="10"/>
        <rFont val="Arial"/>
        <family val="2"/>
      </rPr>
      <t xml:space="preserve"> </t>
    </r>
    <r>
      <rPr>
        <b/>
        <u val="single"/>
        <sz val="12"/>
        <color indexed="10"/>
        <rFont val="Arial"/>
        <family val="2"/>
      </rPr>
      <t>SI VOUS CHANGEZ LE NOM DE CE FICHIER, LES MACROS AFFECTEES AUX BOUTONS CI-DESSUS AINSI QUE LES CLASSEMENTS NE FONCTIONNERONT PLUS</t>
    </r>
    <r>
      <rPr>
        <b/>
        <sz val="12"/>
        <color indexed="10"/>
        <rFont val="Arial"/>
        <family val="2"/>
      </rPr>
      <t>.</t>
    </r>
    <r>
      <rPr>
        <sz val="12"/>
        <rFont val="Arial"/>
        <family val="2"/>
      </rPr>
      <t xml:space="preserve"> VOUS POUVEZ FAIRE DES SAUVEGARDES AU FUR ET A MESURE QUE LA COMPETITION AVANCE. POUR PALLIER UNE PANNE TOTALE D'INFORMATIQUE PENDANT LA COMPETITION, IMPRIMEZ TOUTES LES FEUILLES VIERGES POUR POUVOIR, LE CAS ECHEANT, TRAVAILLER EN MANUEL.</t>
    </r>
  </si>
  <si>
    <r>
      <t>EN FONCTION DU NOMBRE D'EQUIPES INSCRITES ( DE</t>
    </r>
    <r>
      <rPr>
        <sz val="12"/>
        <rFont val="Arial"/>
        <family val="2"/>
      </rPr>
      <t xml:space="preserve"> </t>
    </r>
    <r>
      <rPr>
        <b/>
        <sz val="12"/>
        <rFont val="Arial"/>
        <family val="2"/>
      </rPr>
      <t>8</t>
    </r>
    <r>
      <rPr>
        <u val="single"/>
        <sz val="12"/>
        <rFont val="Arial"/>
        <family val="2"/>
      </rPr>
      <t xml:space="preserve"> A </t>
    </r>
    <r>
      <rPr>
        <b/>
        <sz val="12"/>
        <rFont val="Arial"/>
        <family val="2"/>
      </rPr>
      <t>24</t>
    </r>
    <r>
      <rPr>
        <u val="single"/>
        <sz val="12"/>
        <rFont val="Arial"/>
        <family val="2"/>
      </rPr>
      <t xml:space="preserve"> POSSIBLES), CLIQUEZ SUR LE BOUTON CORRESPONDANT CI-DESSOUS. </t>
    </r>
    <r>
      <rPr>
        <u val="single"/>
        <sz val="12"/>
        <color indexed="10"/>
        <rFont val="Arial"/>
        <family val="2"/>
      </rPr>
      <t>SI LE PROGRAMME VOUS DEMANDE UN MOT DE PASSE, TAPER: JBDB EN LETTRES MAJUSCULES.</t>
    </r>
  </si>
  <si>
    <t>CE PETIT PROGRAMME EST FAIT POUR VOUS FACILITER LA GESTION DES INTERCLUBS PAR EQUIPES PROMOTION Mid Amateurs MESSIEURS SELON LA FORME DE JEU PRECONISEE PAR LA FFGOLF</t>
  </si>
  <si>
    <t>INTERCLUBS PAR EQUIPES PROMOTION MESSIEURS</t>
  </si>
  <si>
    <t>Nombre d'équipes montant en 4ème Division:</t>
  </si>
  <si>
    <t>Ligue des Pays de la Loire</t>
  </si>
  <si>
    <t>6 &amp; 7 MAI 2017    GOLF DE LAVAL</t>
  </si>
  <si>
    <t>BADEN</t>
  </si>
  <si>
    <t>PRODAUL Benjamin</t>
  </si>
  <si>
    <t>DAMBREVILLE Benjamin</t>
  </si>
  <si>
    <t>MADEC Paul</t>
  </si>
  <si>
    <t>LUCAS Alexandre</t>
  </si>
  <si>
    <t>PICHON Stephane</t>
  </si>
  <si>
    <t>LE GALL Titouan</t>
  </si>
  <si>
    <t>EVENO Mathieu</t>
  </si>
  <si>
    <t>GRELLIER Victor</t>
  </si>
  <si>
    <t>SOMMER Clément</t>
  </si>
  <si>
    <t>BAUGE</t>
  </si>
  <si>
    <t>BREBION Alain</t>
  </si>
  <si>
    <t>ROCHAIS Hugues</t>
  </si>
  <si>
    <t>GRALL Guillaume</t>
  </si>
  <si>
    <t>BARDET Julien</t>
  </si>
  <si>
    <t>SANCHEZ Jeremy</t>
  </si>
  <si>
    <t>BOIS Benjamin</t>
  </si>
  <si>
    <t>FOURIER Corentin</t>
  </si>
  <si>
    <t>ROUMY Thibaud</t>
  </si>
  <si>
    <t>FOURNIER Pascal</t>
  </si>
  <si>
    <t>THOURET Jean-Christhophe</t>
  </si>
  <si>
    <t>BOURDIN Arnaud</t>
  </si>
  <si>
    <t>EDIN Bernard</t>
  </si>
  <si>
    <t>CH. CHEVERNY</t>
  </si>
  <si>
    <t>BRUNET Thierry</t>
  </si>
  <si>
    <t>FOUQUET Nicolas</t>
  </si>
  <si>
    <t>LUZUY Antonin</t>
  </si>
  <si>
    <t>CHRISTIN Hubert</t>
  </si>
  <si>
    <t>POUCAN Arnaud</t>
  </si>
  <si>
    <t>TAPIA Xabi</t>
  </si>
  <si>
    <t>MAZURIER Joel</t>
  </si>
  <si>
    <t>MAROT Christophe</t>
  </si>
  <si>
    <t>CHENETIER Yvan</t>
  </si>
  <si>
    <t>GRASSA Christian</t>
  </si>
  <si>
    <t>MICIELSKI Gilles</t>
  </si>
  <si>
    <t>CH. MAINTENON</t>
  </si>
  <si>
    <t>MAZARS Jean Louis</t>
  </si>
  <si>
    <t>BORDIER Pierre-Louis</t>
  </si>
  <si>
    <t>VERDIER Julien</t>
  </si>
  <si>
    <t>DUBAN Guillaume</t>
  </si>
  <si>
    <t>LE BRETON Didier</t>
  </si>
  <si>
    <t>GERBAUD Philippe</t>
  </si>
  <si>
    <t>BORDIER Paul</t>
  </si>
  <si>
    <t>VELLA Eric</t>
  </si>
  <si>
    <t>PERTHUIS Olivier</t>
  </si>
  <si>
    <t>VILLARD Arnauld</t>
  </si>
  <si>
    <t>DELARUE François</t>
  </si>
  <si>
    <t>CHARTRES FONTEN</t>
  </si>
  <si>
    <t>HELIAS Francois</t>
  </si>
  <si>
    <t>DEBRUN Marc</t>
  </si>
  <si>
    <t>COLPIN Luca</t>
  </si>
  <si>
    <t>LEBRAY Martin</t>
  </si>
  <si>
    <t>CORNU Loris</t>
  </si>
  <si>
    <t>BOISSENOT Philippe</t>
  </si>
  <si>
    <t>DORISE Christophe</t>
  </si>
  <si>
    <t>HELIAS Christophe</t>
  </si>
  <si>
    <t>HERBELIN Frédéric</t>
  </si>
  <si>
    <t>CORNU Sylvain</t>
  </si>
  <si>
    <t>CHOLET</t>
  </si>
  <si>
    <t>MERLET Laurent</t>
  </si>
  <si>
    <t>BACK Stéphane</t>
  </si>
  <si>
    <t>DUCEPT Jules</t>
  </si>
  <si>
    <t>LEBERT Simon</t>
  </si>
  <si>
    <t>BRUT Mickaël</t>
  </si>
  <si>
    <t>DUCEPT Dominique</t>
  </si>
  <si>
    <t>FREULON Arnaud</t>
  </si>
  <si>
    <t>DUPERRAY Christophe</t>
  </si>
  <si>
    <t>GRANRY Thomas</t>
  </si>
  <si>
    <t>CORNOUAILLE</t>
  </si>
  <si>
    <t>QUEINNEC Victor</t>
  </si>
  <si>
    <t>LE DOEUFF Léo</t>
  </si>
  <si>
    <t>LAPLANE Clément</t>
  </si>
  <si>
    <t>LANDREIN Jean-Claude</t>
  </si>
  <si>
    <t>PETILLON Patrice</t>
  </si>
  <si>
    <t>RICCIO Gérard</t>
  </si>
  <si>
    <t>COSSEC Thomas</t>
  </si>
  <si>
    <t>LE GALL Antoine</t>
  </si>
  <si>
    <t>YQUEL Jean-François</t>
  </si>
  <si>
    <t>GRILLO Thomas</t>
  </si>
  <si>
    <t>BRABANT Patrick</t>
  </si>
  <si>
    <t>GLORIETTE</t>
  </si>
  <si>
    <t>AUTRAN Gaspard</t>
  </si>
  <si>
    <t>BROHAN Tristan</t>
  </si>
  <si>
    <t>GRIFFON François-Xavier</t>
  </si>
  <si>
    <t>PINAU Fabrice</t>
  </si>
  <si>
    <t>GRIFFON Arthur</t>
  </si>
  <si>
    <t>NARDY Leland</t>
  </si>
  <si>
    <t>GASSIOT Loic</t>
  </si>
  <si>
    <t>CATHELIN Hoel</t>
  </si>
  <si>
    <t>BALANDIER David</t>
  </si>
  <si>
    <t>DUCHEZ Florent</t>
  </si>
  <si>
    <t>BROHAN Philippe</t>
  </si>
  <si>
    <t>GUERANDE</t>
  </si>
  <si>
    <t>METAYER Benoist</t>
  </si>
  <si>
    <t>LACHAUD Jacques</t>
  </si>
  <si>
    <t>GARCON Kévin</t>
  </si>
  <si>
    <t>LEROUIC Jean-François</t>
  </si>
  <si>
    <t>CHALLIER Valéry</t>
  </si>
  <si>
    <t>SLIMKO Greg</t>
  </si>
  <si>
    <t>JOLY Hervé</t>
  </si>
  <si>
    <t>DUCEPT Hugues</t>
  </si>
  <si>
    <t>LE DU Yann</t>
  </si>
  <si>
    <t>BLANDIN Erwan</t>
  </si>
  <si>
    <t>LAVAL</t>
  </si>
  <si>
    <t>PETITPAS Antoine</t>
  </si>
  <si>
    <t>BENOIST Théo</t>
  </si>
  <si>
    <t>PETITPAS Bernard</t>
  </si>
  <si>
    <t>GODOY Santiago</t>
  </si>
  <si>
    <t>BENOIST Stéphane</t>
  </si>
  <si>
    <t>RECIO Blaise</t>
  </si>
  <si>
    <t>DE FONTENAY Christophe</t>
  </si>
  <si>
    <t>EGERMANN Clément</t>
  </si>
  <si>
    <t>LABBE Vincent</t>
  </si>
  <si>
    <t>PAILLARD Jean-Luc</t>
  </si>
  <si>
    <t>GODOY Juan Manuel</t>
  </si>
  <si>
    <t>EGERMANN Alain</t>
  </si>
  <si>
    <t>LES FONTENELLES</t>
  </si>
  <si>
    <t>VOISIN Nicolas</t>
  </si>
  <si>
    <t>BUCHOU Benjamin</t>
  </si>
  <si>
    <t>FERRAND Gaultier</t>
  </si>
  <si>
    <t>FERRAND Patrick</t>
  </si>
  <si>
    <t>KIRCHNER Antoine</t>
  </si>
  <si>
    <t>CHOPIN Louis</t>
  </si>
  <si>
    <t>MIGRAINE Nicolas</t>
  </si>
  <si>
    <t>VOISIN Valentin</t>
  </si>
  <si>
    <t>MICHARDIERE Emanuel</t>
  </si>
  <si>
    <t>RAUTUREAU Michel</t>
  </si>
  <si>
    <t>MERCIER Alain</t>
  </si>
  <si>
    <t>MORILLEAU Michel</t>
  </si>
  <si>
    <t>L'ODET</t>
  </si>
  <si>
    <t>LUCAS Vincent</t>
  </si>
  <si>
    <t>VAN CLEVEN Jean Marie</t>
  </si>
  <si>
    <t>LE BARON Benoit</t>
  </si>
  <si>
    <t>DE KEROULAS Benoît</t>
  </si>
  <si>
    <t>EVEILLARD Thibaut</t>
  </si>
  <si>
    <t>QUEAU Philippe</t>
  </si>
  <si>
    <t>ANDRE Didier</t>
  </si>
  <si>
    <t>LOCATELLI Baptiste</t>
  </si>
  <si>
    <t>LEBRETON Mathieu</t>
  </si>
  <si>
    <t>RANNOU Gilles</t>
  </si>
  <si>
    <t>GOARIN Victor</t>
  </si>
  <si>
    <t>NANTES VIGNEUX</t>
  </si>
  <si>
    <t>VARREL Guillaume</t>
  </si>
  <si>
    <t>LE FUR Arnaud</t>
  </si>
  <si>
    <t>CALVAR Louis-Marie</t>
  </si>
  <si>
    <t>REIBEL Théo</t>
  </si>
  <si>
    <t>DOUAT Victor</t>
  </si>
  <si>
    <t>REVEILLAUD Eliott</t>
  </si>
  <si>
    <t>BLAT Julien</t>
  </si>
  <si>
    <t>MEYNARD André</t>
  </si>
  <si>
    <t>LAMKARFED Kacem</t>
  </si>
  <si>
    <t>BONENFANT Dominique</t>
  </si>
  <si>
    <t>NOUHAUD Paul</t>
  </si>
  <si>
    <t>MARCHADIER Christian</t>
  </si>
  <si>
    <t>ORLEANS LIMERE</t>
  </si>
  <si>
    <t>PICARD Christophe</t>
  </si>
  <si>
    <t>PELATAN Gauthier</t>
  </si>
  <si>
    <t>CZERWONOGORA Olivier</t>
  </si>
  <si>
    <t>MAGIERA Arnaud</t>
  </si>
  <si>
    <t>DAVID Hugo</t>
  </si>
  <si>
    <t>LHUILIER Victor</t>
  </si>
  <si>
    <t>LHUILIER Alexander</t>
  </si>
  <si>
    <t>BRISSON Jean-Pascal</t>
  </si>
  <si>
    <t>DE GASTINES Edouard</t>
  </si>
  <si>
    <t>BENARD Pascal</t>
  </si>
  <si>
    <t>ORMES</t>
  </si>
  <si>
    <t>JAHAN Bruno</t>
  </si>
  <si>
    <t>AVERLAND Olivier</t>
  </si>
  <si>
    <t>LEBEAU Jean-Luc</t>
  </si>
  <si>
    <t>SALARDAINE Julien</t>
  </si>
  <si>
    <t>BOIZART Mickael</t>
  </si>
  <si>
    <t>GUERRY Olivier</t>
  </si>
  <si>
    <t>PERRET Jean-Michel</t>
  </si>
  <si>
    <t>GADBY Franck</t>
  </si>
  <si>
    <t>COCHET Yannick</t>
  </si>
  <si>
    <t>BORBEAU Florian</t>
  </si>
  <si>
    <t>PICARDIERE</t>
  </si>
  <si>
    <t>FROMENTEAU Florian</t>
  </si>
  <si>
    <t>SABOURIN Nicolas</t>
  </si>
  <si>
    <t>VEILLAT Jordan</t>
  </si>
  <si>
    <t>LEHIR Gaspard</t>
  </si>
  <si>
    <t>MONOT Hubert</t>
  </si>
  <si>
    <t>DURAND Thomas</t>
  </si>
  <si>
    <t>CHERRIER Mattéo</t>
  </si>
  <si>
    <t>ANSAULT Patrick</t>
  </si>
  <si>
    <t>LEHIR Jean-Yves</t>
  </si>
  <si>
    <t>BOURDEAU Philippe</t>
  </si>
  <si>
    <t>VAUGELADE Ambroise</t>
  </si>
  <si>
    <t>CHAGNON Romain</t>
  </si>
  <si>
    <t>PLOEMEUR</t>
  </si>
  <si>
    <t>HERSELMAN Robert</t>
  </si>
  <si>
    <t>DANET Ludovic</t>
  </si>
  <si>
    <t>RIO Guillaume</t>
  </si>
  <si>
    <t>GENDREAU Christophe</t>
  </si>
  <si>
    <t>RAMIREZ Ramon Alfr</t>
  </si>
  <si>
    <t>FILY Jacques</t>
  </si>
  <si>
    <t>RAULHAC Nicolas</t>
  </si>
  <si>
    <t>CARREY Benoit</t>
  </si>
  <si>
    <t>LE FLOCH Nicolas</t>
  </si>
  <si>
    <t>MARREC Matthieu</t>
  </si>
  <si>
    <t>LE SQUER Christian</t>
  </si>
  <si>
    <t>NICOLAS Alain</t>
  </si>
  <si>
    <t>PORNIC</t>
  </si>
  <si>
    <t>VANDOMMELE Loic</t>
  </si>
  <si>
    <t>MUZELLEC Bernard</t>
  </si>
  <si>
    <t>COTTEL Benoit</t>
  </si>
  <si>
    <t>CHICOT Victorien</t>
  </si>
  <si>
    <t>LE GALLOU Daniel</t>
  </si>
  <si>
    <t>ARBRUN Pascal</t>
  </si>
  <si>
    <t>VINCON Yves</t>
  </si>
  <si>
    <t>PARIYAR Buddhi</t>
  </si>
  <si>
    <t>TOSTIVINT Brieuc</t>
  </si>
  <si>
    <t>VOLCLAIR Laurent</t>
  </si>
  <si>
    <t>LE VRAUX Mathieu</t>
  </si>
  <si>
    <t>CHICOT Richard</t>
  </si>
  <si>
    <t>ROCHERS SEVIGNE</t>
  </si>
  <si>
    <t>BEAULIEU Guillaume</t>
  </si>
  <si>
    <t>CROIZEAN Gauthier</t>
  </si>
  <si>
    <t>FANSHAWE Cliff</t>
  </si>
  <si>
    <t>OGER Bertrand</t>
  </si>
  <si>
    <t>MARQUET Joel</t>
  </si>
  <si>
    <t>GONTIER Michael</t>
  </si>
  <si>
    <t>GUILLEMOTEAU Freddy</t>
  </si>
  <si>
    <t>VILLET Marc</t>
  </si>
  <si>
    <t>HENNEQUEZ Pascal</t>
  </si>
  <si>
    <t>LE FUR Camille</t>
  </si>
  <si>
    <t>LEBRET Jérome</t>
  </si>
  <si>
    <t>DIOURI Aziz</t>
  </si>
  <si>
    <t>SANCERRE</t>
  </si>
  <si>
    <t>FENIOUX Jean- Michel</t>
  </si>
  <si>
    <t>MOUSSY Jean-Baptiste</t>
  </si>
  <si>
    <t>DAUDIN Loic</t>
  </si>
  <si>
    <t>MEHARZI Moussa</t>
  </si>
  <si>
    <t>BARRE Dorian</t>
  </si>
  <si>
    <t>BOUYE Pierre Yves</t>
  </si>
  <si>
    <t>DAHMANI Alain</t>
  </si>
  <si>
    <t>MILAN Bruno</t>
  </si>
  <si>
    <t>BOGET Christophe</t>
  </si>
  <si>
    <t>CHOLLET Bernard</t>
  </si>
  <si>
    <t>TOUZERY Jean Pierre</t>
  </si>
  <si>
    <t>ST CAST</t>
  </si>
  <si>
    <t>LEFEUVRE Philippe</t>
  </si>
  <si>
    <t>DUPUY Valentin</t>
  </si>
  <si>
    <t>LETZELTER Frédéric</t>
  </si>
  <si>
    <t>JEHANNIN Francois-Marie</t>
  </si>
  <si>
    <t>BLANCHET François</t>
  </si>
  <si>
    <t>BESNOUX Alain</t>
  </si>
  <si>
    <t>DUBOURG Jean-François</t>
  </si>
  <si>
    <t>HARZO Guillaume</t>
  </si>
  <si>
    <t>LEVAVASSEUR Sylvain</t>
  </si>
  <si>
    <t>PITEL Jean Marie</t>
  </si>
  <si>
    <t>RICHEUX Malo</t>
  </si>
  <si>
    <t>ST SAMSON</t>
  </si>
  <si>
    <t>TOUPIN Luc</t>
  </si>
  <si>
    <t>TOUPIN Lorris</t>
  </si>
  <si>
    <t>LE GUILLOUZER Goulven</t>
  </si>
  <si>
    <t>LE TYNEVEZ Alexandre</t>
  </si>
  <si>
    <t>LE GARDIEN Maxime</t>
  </si>
  <si>
    <t>TITE Loic</t>
  </si>
  <si>
    <t>SALPIN Arnaud</t>
  </si>
  <si>
    <t>TOURS ARDREE</t>
  </si>
  <si>
    <t>HUART Jeremy</t>
  </si>
  <si>
    <t>RAZAFINJATO Thomas</t>
  </si>
  <si>
    <t>ROUGER Sylvain</t>
  </si>
  <si>
    <t>POILPRE Thomas</t>
  </si>
  <si>
    <t>RAZAFINJATO Alexandre</t>
  </si>
  <si>
    <t>PERROT Clement</t>
  </si>
  <si>
    <t>PERROT Louis</t>
  </si>
  <si>
    <t>PELLETIER Anthony</t>
  </si>
  <si>
    <t>BOUVRET Rémy</t>
  </si>
  <si>
    <t>BEUZELIN Dominique</t>
  </si>
  <si>
    <t>077</t>
  </si>
  <si>
    <t>078</t>
  </si>
  <si>
    <t>080</t>
  </si>
  <si>
    <t>081</t>
  </si>
  <si>
    <t>083</t>
  </si>
  <si>
    <t>085</t>
  </si>
  <si>
    <t>086</t>
  </si>
  <si>
    <t>088</t>
  </si>
  <si>
    <t>089</t>
  </si>
  <si>
    <t>090</t>
  </si>
  <si>
    <t>091</t>
  </si>
  <si>
    <t>092</t>
  </si>
  <si>
    <t>095</t>
  </si>
  <si>
    <t>096</t>
  </si>
  <si>
    <t>087</t>
  </si>
  <si>
    <t>076</t>
  </si>
  <si>
    <t>093</t>
  </si>
  <si>
    <t>079</t>
  </si>
  <si>
    <t>073</t>
  </si>
  <si>
    <t>084</t>
  </si>
  <si>
    <t>098</t>
  </si>
  <si>
    <t>074</t>
  </si>
  <si>
    <t>082</t>
  </si>
  <si>
    <t>099</t>
  </si>
  <si>
    <t>072</t>
  </si>
  <si>
    <t>093072078079081</t>
  </si>
  <si>
    <t>087078079080081</t>
  </si>
  <si>
    <t>091074081081086</t>
  </si>
  <si>
    <t>096074084086087</t>
  </si>
  <si>
    <t>092076079085090</t>
  </si>
  <si>
    <t>096077080088088</t>
  </si>
  <si>
    <t>090080082086087</t>
  </si>
  <si>
    <t>093078085085086</t>
  </si>
  <si>
    <t>100077086087087</t>
  </si>
  <si>
    <t>090083084086086</t>
  </si>
  <si>
    <t>098074081086093</t>
  </si>
  <si>
    <t>093083086086087</t>
  </si>
  <si>
    <t>104082083085087</t>
  </si>
  <si>
    <t>102078088088092</t>
  </si>
  <si>
    <t>102083086089092</t>
  </si>
  <si>
    <t>095079086092093</t>
  </si>
  <si>
    <t>097</t>
  </si>
  <si>
    <t>097086089090092</t>
  </si>
  <si>
    <t>086078078079082</t>
  </si>
  <si>
    <t>087080081081083</t>
  </si>
  <si>
    <t>099073085090095</t>
  </si>
  <si>
    <t>090074076079083</t>
  </si>
  <si>
    <t>095077078078083</t>
  </si>
  <si>
    <t>069</t>
  </si>
  <si>
    <t>098069077083088</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</si>
</sst>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d\ mmmm\ yyyy"/>
    <numFmt numFmtId="173" formatCode="h:mm"/>
    <numFmt numFmtId="174" formatCode="0.0"/>
    <numFmt numFmtId="175" formatCode="&quot;Vrai&quot;;&quot;Vrai&quot;;&quot;Faux&quot;"/>
    <numFmt numFmtId="176" formatCode="&quot;Actif&quot;;&quot;Actif&quot;;&quot;Inactif&quot;"/>
    <numFmt numFmtId="177" formatCode="d/m"/>
    <numFmt numFmtId="178" formatCode="mmm\-yyyy"/>
  </numFmts>
  <fonts count="70">
    <font>
      <sz val="10"/>
      <name val="Arial"/>
      <family val="0"/>
    </font>
    <font>
      <sz val="14"/>
      <name val="Arial"/>
      <family val="2"/>
    </font>
    <font>
      <sz val="16"/>
      <name val="Arial"/>
      <family val="2"/>
    </font>
    <font>
      <sz val="12"/>
      <name val="Arial"/>
      <family val="2"/>
    </font>
    <font>
      <b/>
      <sz val="10"/>
      <name val="Arial"/>
      <family val="2"/>
    </font>
    <font>
      <b/>
      <sz val="12"/>
      <name val="Arial"/>
      <family val="2"/>
    </font>
    <font>
      <b/>
      <sz val="14"/>
      <name val="Arial"/>
      <family val="2"/>
    </font>
    <font>
      <i/>
      <sz val="14"/>
      <name val="Arial"/>
      <family val="2"/>
    </font>
    <font>
      <b/>
      <sz val="18"/>
      <name val="Arial"/>
      <family val="2"/>
    </font>
    <font>
      <b/>
      <sz val="16"/>
      <name val="Arial"/>
      <family val="2"/>
    </font>
    <font>
      <b/>
      <u val="single"/>
      <sz val="14"/>
      <name val="Arial"/>
      <family val="2"/>
    </font>
    <font>
      <i/>
      <sz val="12"/>
      <name val="Arial"/>
      <family val="2"/>
    </font>
    <font>
      <b/>
      <u val="single"/>
      <sz val="18"/>
      <name val="Arial"/>
      <family val="2"/>
    </font>
    <font>
      <b/>
      <sz val="12"/>
      <color indexed="10"/>
      <name val="Arial"/>
      <family val="2"/>
    </font>
    <font>
      <u val="single"/>
      <sz val="12"/>
      <name val="Arial"/>
      <family val="2"/>
    </font>
    <font>
      <u val="single"/>
      <sz val="10"/>
      <name val="Arial"/>
      <family val="2"/>
    </font>
    <font>
      <sz val="7"/>
      <name val="Arial"/>
      <family val="2"/>
    </font>
    <font>
      <sz val="12"/>
      <color indexed="10"/>
      <name val="Arial"/>
      <family val="2"/>
    </font>
    <font>
      <b/>
      <u val="single"/>
      <sz val="12"/>
      <color indexed="10"/>
      <name val="Arial"/>
      <family val="2"/>
    </font>
    <font>
      <u val="single"/>
      <sz val="10"/>
      <color indexed="12"/>
      <name val="Arial"/>
      <family val="2"/>
    </font>
    <font>
      <u val="single"/>
      <sz val="10"/>
      <color indexed="36"/>
      <name val="Arial"/>
      <family val="2"/>
    </font>
    <font>
      <b/>
      <sz val="14"/>
      <color indexed="10"/>
      <name val="Arial"/>
      <family val="2"/>
    </font>
    <font>
      <b/>
      <u val="single"/>
      <sz val="22"/>
      <name val="Arial"/>
      <family val="2"/>
    </font>
    <font>
      <b/>
      <u val="single"/>
      <sz val="14"/>
      <color indexed="10"/>
      <name val="Arial"/>
      <family val="2"/>
    </font>
    <font>
      <u val="single"/>
      <sz val="12"/>
      <color indexed="10"/>
      <name val="Arial"/>
      <family val="2"/>
    </font>
    <font>
      <b/>
      <sz val="20"/>
      <name val="Arial"/>
      <family val="2"/>
    </font>
    <font>
      <b/>
      <sz val="12"/>
      <color indexed="9"/>
      <name val="Arial"/>
      <family val="2"/>
    </font>
    <font>
      <b/>
      <sz val="16"/>
      <color indexed="10"/>
      <name val="Arial"/>
      <family val="2"/>
    </font>
    <font>
      <b/>
      <sz val="13"/>
      <name val="Arial"/>
      <family val="2"/>
    </font>
    <font>
      <sz val="13"/>
      <name val="Arial"/>
      <family val="2"/>
    </font>
    <font>
      <b/>
      <u val="single"/>
      <sz val="13"/>
      <color indexed="17"/>
      <name val="Arial"/>
      <family val="2"/>
    </font>
    <font>
      <b/>
      <u val="single"/>
      <sz val="14"/>
      <color indexed="62"/>
      <name val="Arial"/>
      <family val="2"/>
    </font>
    <font>
      <b/>
      <u val="single"/>
      <sz val="14"/>
      <color indexed="13"/>
      <name val="Arial"/>
      <family val="2"/>
    </font>
    <font>
      <b/>
      <sz val="20"/>
      <color indexed="10"/>
      <name val="Arial"/>
      <family val="2"/>
    </font>
    <font>
      <sz val="11"/>
      <name val="Arial"/>
      <family val="2"/>
    </font>
    <font>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right style="thin"/>
      <top style="thick"/>
      <bottom style="thin"/>
    </border>
    <border>
      <left style="thick"/>
      <right style="thin"/>
      <top style="thin"/>
      <bottom style="thin"/>
    </border>
    <border>
      <left style="thin"/>
      <right style="thick"/>
      <top style="thin"/>
      <bottom style="thin"/>
    </border>
    <border>
      <left style="double"/>
      <right style="double"/>
      <top style="double"/>
      <bottom style="double"/>
    </border>
    <border>
      <left style="thin"/>
      <right style="thin"/>
      <top style="thin"/>
      <bottom style="double"/>
    </border>
    <border>
      <left style="thin"/>
      <right style="thin"/>
      <top style="thin"/>
      <bottom style="thin"/>
    </border>
    <border>
      <left style="thin"/>
      <right style="double"/>
      <top style="thin"/>
      <bottom style="thin"/>
    </border>
    <border>
      <left style="thin"/>
      <right style="thin"/>
      <top style="double"/>
      <bottom style="thin"/>
    </border>
    <border>
      <left style="thin"/>
      <right>
        <color indexed="63"/>
      </right>
      <top style="thin"/>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ck"/>
      <bottom style="thin"/>
    </border>
    <border>
      <left style="thick"/>
      <right style="thin"/>
      <top style="thin"/>
      <bottom>
        <color indexed="63"/>
      </bottom>
    </border>
    <border>
      <left>
        <color indexed="63"/>
      </left>
      <right>
        <color indexed="63"/>
      </right>
      <top style="thick"/>
      <bottom style="thin"/>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top style="medium"/>
      <bottom style="thin"/>
    </border>
    <border>
      <left style="thin"/>
      <right style="medium"/>
      <top style="thin"/>
      <bottom style="thin"/>
    </border>
    <border>
      <left style="thin"/>
      <right style="thin"/>
      <top style="thin"/>
      <bottom>
        <color indexed="63"/>
      </bottom>
    </border>
    <border>
      <left>
        <color indexed="63"/>
      </left>
      <right>
        <color indexed="63"/>
      </right>
      <top style="medium"/>
      <bottom style="medium"/>
    </border>
    <border>
      <left style="medium"/>
      <right style="thin"/>
      <top style="thin"/>
      <bottom style="double"/>
    </border>
    <border>
      <left>
        <color indexed="63"/>
      </left>
      <right style="thin"/>
      <top style="thin"/>
      <bottom style="thin"/>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double"/>
      <right>
        <color indexed="63"/>
      </right>
      <top style="thin"/>
      <bottom style="thin"/>
    </border>
    <border>
      <left style="medium"/>
      <right style="medium"/>
      <top style="medium"/>
      <bottom style="medium"/>
    </border>
    <border>
      <left>
        <color indexed="63"/>
      </left>
      <right>
        <color indexed="63"/>
      </right>
      <top style="thin"/>
      <bottom style="thin"/>
    </border>
    <border>
      <left style="medium"/>
      <right style="thin"/>
      <top style="thin"/>
      <bottom style="thin"/>
    </border>
    <border>
      <left style="medium"/>
      <right style="medium"/>
      <top style="thin"/>
      <bottom style="thin"/>
    </border>
    <border>
      <left style="double"/>
      <right>
        <color indexed="63"/>
      </right>
      <top style="double"/>
      <bottom>
        <color indexed="63"/>
      </bottom>
    </border>
    <border>
      <left style="double"/>
      <right style="medium"/>
      <top style="thin"/>
      <bottom style="thin"/>
    </border>
    <border>
      <left style="medium"/>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medium"/>
      <top style="double"/>
      <bottom>
        <color indexed="63"/>
      </bottom>
    </border>
    <border>
      <left style="medium"/>
      <right style="medium"/>
      <top style="double"/>
      <bottom>
        <color indexed="63"/>
      </bottom>
    </border>
    <border>
      <left style="thin"/>
      <right style="double"/>
      <top style="thin"/>
      <bottom style="double"/>
    </border>
    <border>
      <left style="thin"/>
      <right>
        <color indexed="63"/>
      </right>
      <top style="double"/>
      <bottom>
        <color indexed="63"/>
      </bottom>
    </border>
    <border>
      <left style="medium"/>
      <right style="thin"/>
      <top style="double"/>
      <bottom style="thin"/>
    </border>
    <border>
      <left>
        <color indexed="63"/>
      </left>
      <right style="thin"/>
      <top style="double"/>
      <bottom style="thin"/>
    </border>
    <border>
      <left>
        <color indexed="63"/>
      </left>
      <right style="double"/>
      <top>
        <color indexed="63"/>
      </top>
      <bottom>
        <color indexed="63"/>
      </bottom>
    </border>
    <border>
      <left>
        <color indexed="63"/>
      </left>
      <right style="thin"/>
      <top>
        <color indexed="63"/>
      </top>
      <bottom style="thin"/>
    </border>
    <border>
      <left style="thin"/>
      <right style="thin"/>
      <top style="thin"/>
      <bottom style="medium"/>
    </border>
    <border>
      <left style="thin"/>
      <right style="medium"/>
      <top style="thin"/>
      <bottom style="medium"/>
    </border>
    <border>
      <left style="double"/>
      <right>
        <color indexed="63"/>
      </right>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color indexed="63"/>
      </right>
      <top style="thin"/>
      <bottom style="medium"/>
    </border>
    <border>
      <left style="thin"/>
      <right style="thick"/>
      <top style="thin"/>
      <bottom style="medium"/>
    </border>
    <border>
      <left style="thick"/>
      <right style="thin"/>
      <top style="thin"/>
      <bottom style="medium"/>
    </border>
    <border>
      <left>
        <color indexed="63"/>
      </left>
      <right style="medium"/>
      <top style="medium"/>
      <bottom style="medium"/>
    </border>
    <border>
      <left style="medium"/>
      <right style="thin"/>
      <top style="medium"/>
      <bottom style="thin"/>
    </border>
    <border>
      <left style="thick"/>
      <right style="thin"/>
      <top style="medium"/>
      <bottom style="thin"/>
    </border>
    <border>
      <left style="medium"/>
      <right>
        <color indexed="63"/>
      </right>
      <top style="medium"/>
      <bottom style="medium"/>
    </border>
    <border>
      <left style="double"/>
      <right style="thin"/>
      <top style="thin"/>
      <bottom style="double"/>
    </border>
    <border>
      <left style="double"/>
      <right style="thin"/>
      <top style="double"/>
      <bottom style="thin"/>
    </border>
    <border>
      <left style="double"/>
      <right style="thin"/>
      <top style="thin"/>
      <bottom style="thin"/>
    </border>
    <border>
      <left style="thin"/>
      <right>
        <color indexed="63"/>
      </right>
      <top style="thin"/>
      <bottom style="double"/>
    </border>
    <border>
      <left style="thin"/>
      <right>
        <color indexed="63"/>
      </right>
      <top style="double"/>
      <bottom style="thin"/>
    </border>
    <border>
      <left style="double"/>
      <right style="double"/>
      <top style="double"/>
      <bottom style="thin"/>
    </border>
    <border>
      <left style="double"/>
      <right style="double"/>
      <top style="thin"/>
      <bottom style="thin"/>
    </border>
    <border>
      <left style="double"/>
      <right style="double"/>
      <top style="double"/>
      <bottom>
        <color indexed="63"/>
      </bottom>
    </border>
    <border>
      <left style="thin"/>
      <right>
        <color indexed="63"/>
      </right>
      <top>
        <color indexed="63"/>
      </top>
      <bottom>
        <color indexed="63"/>
      </bottom>
    </border>
    <border>
      <left style="thick">
        <color indexed="17"/>
      </left>
      <right>
        <color indexed="63"/>
      </right>
      <top style="thick">
        <color indexed="17"/>
      </top>
      <bottom style="thick">
        <color indexed="17"/>
      </bottom>
    </border>
    <border>
      <left>
        <color indexed="63"/>
      </left>
      <right>
        <color indexed="63"/>
      </right>
      <top style="thick">
        <color indexed="17"/>
      </top>
      <bottom style="thick">
        <color indexed="17"/>
      </bottom>
    </border>
    <border>
      <left>
        <color indexed="63"/>
      </left>
      <right style="thick">
        <color indexed="17"/>
      </right>
      <top style="thick">
        <color indexed="17"/>
      </top>
      <bottom style="thick">
        <color indexed="17"/>
      </bottom>
    </border>
    <border>
      <left style="thick"/>
      <right>
        <color indexed="63"/>
      </right>
      <top style="thin"/>
      <bottom style="thin"/>
    </border>
    <border>
      <left>
        <color indexed="63"/>
      </left>
      <right style="thick"/>
      <top style="thin"/>
      <bottom style="thin"/>
    </border>
    <border>
      <left style="thin"/>
      <right>
        <color indexed="63"/>
      </right>
      <top style="thick"/>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thin"/>
      <right style="double"/>
      <top>
        <color indexed="63"/>
      </top>
      <bottom style="double"/>
    </border>
    <border>
      <left style="double"/>
      <right style="double"/>
      <top>
        <color indexed="63"/>
      </top>
      <bottom style="double"/>
    </border>
    <border>
      <left>
        <color indexed="63"/>
      </left>
      <right style="thin"/>
      <top style="double"/>
      <bottom>
        <color indexed="63"/>
      </bottom>
    </border>
    <border>
      <left>
        <color indexed="63"/>
      </left>
      <right style="thin"/>
      <top>
        <color indexed="63"/>
      </top>
      <bottom style="double"/>
    </border>
    <border>
      <left style="thin"/>
      <right style="thin"/>
      <top>
        <color indexed="63"/>
      </top>
      <bottom style="double"/>
    </border>
    <border>
      <left style="double"/>
      <right>
        <color indexed="63"/>
      </right>
      <top style="double"/>
      <bottom style="thin"/>
    </border>
    <border>
      <left>
        <color indexed="63"/>
      </left>
      <right>
        <color indexed="63"/>
      </right>
      <top style="double"/>
      <bottom style="thin"/>
    </border>
    <border>
      <left style="double"/>
      <right>
        <color indexed="63"/>
      </right>
      <top style="thin"/>
      <bottom style="double"/>
    </border>
    <border>
      <left>
        <color indexed="63"/>
      </left>
      <right>
        <color indexed="63"/>
      </right>
      <top style="thin"/>
      <bottom style="double"/>
    </border>
    <border>
      <left>
        <color indexed="63"/>
      </left>
      <right style="medium"/>
      <top style="double"/>
      <bottom>
        <color indexed="63"/>
      </bottom>
    </border>
    <border>
      <left>
        <color indexed="63"/>
      </left>
      <right style="medium"/>
      <top>
        <color indexed="63"/>
      </top>
      <bottom style="double"/>
    </border>
    <border>
      <left style="medium"/>
      <right>
        <color indexed="63"/>
      </right>
      <top style="double"/>
      <bottom style="thin"/>
    </border>
    <border>
      <left>
        <color indexed="63"/>
      </left>
      <right style="double"/>
      <top style="double"/>
      <bottom style="thin"/>
    </border>
    <border>
      <left style="thin"/>
      <right style="double"/>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0" borderId="2" applyNumberFormat="0" applyFill="0" applyAlignment="0" applyProtection="0"/>
    <xf numFmtId="0" fontId="0" fillId="27" borderId="3" applyNumberFormat="0" applyFont="0" applyAlignment="0" applyProtection="0"/>
    <xf numFmtId="0" fontId="58" fillId="28" borderId="1" applyNumberFormat="0" applyAlignment="0" applyProtection="0"/>
    <xf numFmtId="0" fontId="59" fillId="29"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30" borderId="0" applyNumberFormat="0" applyBorder="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299">
    <xf numFmtId="0" fontId="0" fillId="0" borderId="0" xfId="0" applyAlignment="1">
      <alignment/>
    </xf>
    <xf numFmtId="0" fontId="0" fillId="0" borderId="0" xfId="0" applyAlignment="1">
      <alignment horizontal="center" vertical="center"/>
    </xf>
    <xf numFmtId="0" fontId="4" fillId="0" borderId="0" xfId="0" applyFont="1" applyAlignment="1">
      <alignment/>
    </xf>
    <xf numFmtId="0" fontId="5" fillId="0" borderId="0" xfId="0" applyFont="1" applyBorder="1" applyAlignment="1">
      <alignment horizontal="center"/>
    </xf>
    <xf numFmtId="0" fontId="0" fillId="0" borderId="0" xfId="0" applyAlignment="1">
      <alignment horizontal="center"/>
    </xf>
    <xf numFmtId="0" fontId="4" fillId="0" borderId="0" xfId="0" applyFont="1" applyAlignment="1">
      <alignment horizontal="center"/>
    </xf>
    <xf numFmtId="0" fontId="0" fillId="0" borderId="0" xfId="0" applyAlignment="1" applyProtection="1">
      <alignment/>
      <protection/>
    </xf>
    <xf numFmtId="0" fontId="1" fillId="0" borderId="0" xfId="0" applyFont="1" applyAlignment="1" applyProtection="1">
      <alignment horizontal="center" vertical="center"/>
      <protection/>
    </xf>
    <xf numFmtId="0" fontId="0" fillId="0" borderId="0" xfId="0"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12" xfId="0" applyFont="1" applyBorder="1" applyAlignment="1" applyProtection="1">
      <alignment horizontal="center" vertical="center"/>
      <protection locked="0"/>
    </xf>
    <xf numFmtId="0" fontId="5" fillId="0" borderId="0" xfId="0" applyFont="1" applyAlignment="1" applyProtection="1">
      <alignment horizontal="center" vertical="center"/>
      <protection/>
    </xf>
    <xf numFmtId="0" fontId="8" fillId="0" borderId="13"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11" fillId="0" borderId="0" xfId="0" applyFont="1" applyBorder="1" applyAlignment="1" applyProtection="1">
      <alignment horizontal="center" vertical="center"/>
      <protection/>
    </xf>
    <xf numFmtId="0" fontId="0" fillId="0" borderId="0" xfId="0" applyBorder="1" applyAlignment="1">
      <alignment horizontal="center"/>
    </xf>
    <xf numFmtId="0" fontId="3"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6" fillId="0" borderId="18" xfId="0" applyFont="1" applyBorder="1" applyAlignment="1" applyProtection="1">
      <alignment horizontal="left" vertical="center"/>
      <protection/>
    </xf>
    <xf numFmtId="49" fontId="1" fillId="0" borderId="0" xfId="0" applyNumberFormat="1" applyFont="1" applyAlignment="1">
      <alignment horizontal="right" vertical="top"/>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4" fillId="0" borderId="0" xfId="0" applyFont="1" applyAlignment="1">
      <alignment horizontal="center" vertical="top" wrapText="1"/>
    </xf>
    <xf numFmtId="0" fontId="15" fillId="0" borderId="0" xfId="0" applyFont="1" applyAlignment="1">
      <alignment vertical="top" wrapText="1"/>
    </xf>
    <xf numFmtId="0" fontId="4" fillId="0" borderId="0" xfId="0" applyFont="1" applyAlignment="1" applyProtection="1">
      <alignment horizontal="center" vertical="center"/>
      <protection/>
    </xf>
    <xf numFmtId="49" fontId="6" fillId="0" borderId="0" xfId="0" applyNumberFormat="1" applyFont="1" applyAlignment="1">
      <alignment horizontal="right" vertical="top"/>
    </xf>
    <xf numFmtId="0" fontId="5" fillId="0" borderId="0" xfId="0" applyFont="1" applyBorder="1" applyAlignment="1" applyProtection="1">
      <alignment horizontal="center"/>
      <protection/>
    </xf>
    <xf numFmtId="1" fontId="1" fillId="0" borderId="24" xfId="0" applyNumberFormat="1" applyFont="1" applyBorder="1" applyAlignment="1" applyProtection="1">
      <alignment horizontal="center" vertical="center"/>
      <protection/>
    </xf>
    <xf numFmtId="1" fontId="0" fillId="0" borderId="0" xfId="0" applyNumberFormat="1" applyAlignment="1" applyProtection="1">
      <alignment/>
      <protection/>
    </xf>
    <xf numFmtId="0" fontId="1" fillId="0" borderId="25" xfId="0" applyFont="1" applyBorder="1" applyAlignment="1" applyProtection="1">
      <alignment horizontal="center" vertical="center"/>
      <protection/>
    </xf>
    <xf numFmtId="0" fontId="0" fillId="0" borderId="26" xfId="0" applyBorder="1" applyAlignment="1">
      <alignment horizontal="center" vertical="center"/>
    </xf>
    <xf numFmtId="0" fontId="6" fillId="0" borderId="26" xfId="0" applyFont="1" applyBorder="1" applyAlignment="1" applyProtection="1">
      <alignment horizontal="center" vertical="center"/>
      <protection/>
    </xf>
    <xf numFmtId="0" fontId="6" fillId="0" borderId="26" xfId="0" applyFont="1" applyBorder="1" applyAlignment="1">
      <alignment horizontal="center" vertical="center"/>
    </xf>
    <xf numFmtId="0" fontId="1" fillId="0" borderId="11"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6"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6" fillId="0" borderId="28" xfId="0" applyFont="1" applyBorder="1" applyAlignment="1">
      <alignment horizontal="left" vertical="center" wrapText="1"/>
    </xf>
    <xf numFmtId="0" fontId="1" fillId="0" borderId="29" xfId="0" applyFont="1" applyFill="1" applyBorder="1" applyAlignment="1" applyProtection="1">
      <alignment horizontal="centerContinuous" vertical="center"/>
      <protection/>
    </xf>
    <xf numFmtId="1" fontId="1" fillId="0" borderId="30" xfId="0" applyNumberFormat="1" applyFont="1" applyBorder="1" applyAlignment="1" applyProtection="1">
      <alignment horizontal="centerContinuous" vertical="center"/>
      <protection/>
    </xf>
    <xf numFmtId="0" fontId="0" fillId="0" borderId="31" xfId="0" applyBorder="1" applyAlignment="1" applyProtection="1">
      <alignment vertical="center"/>
      <protection/>
    </xf>
    <xf numFmtId="0" fontId="7" fillId="0" borderId="30" xfId="0" applyFont="1" applyBorder="1" applyAlignment="1" applyProtection="1">
      <alignment horizontal="left" vertical="center"/>
      <protection/>
    </xf>
    <xf numFmtId="0" fontId="0" fillId="0" borderId="30" xfId="0" applyBorder="1" applyAlignment="1" applyProtection="1">
      <alignment horizontal="left" vertical="center"/>
      <protection/>
    </xf>
    <xf numFmtId="14" fontId="0" fillId="0" borderId="0" xfId="0" applyNumberFormat="1" applyFont="1" applyBorder="1" applyAlignment="1" applyProtection="1">
      <alignment horizontal="left" vertical="center" wrapText="1"/>
      <protection locked="0"/>
    </xf>
    <xf numFmtId="0" fontId="0" fillId="0" borderId="0" xfId="0" applyAlignment="1">
      <alignment horizontal="centerContinuous" vertical="center" wrapText="1"/>
    </xf>
    <xf numFmtId="0" fontId="6" fillId="0" borderId="32" xfId="0" applyFont="1" applyBorder="1" applyAlignment="1" applyProtection="1">
      <alignment horizontal="center" vertical="center" wrapText="1"/>
      <protection/>
    </xf>
    <xf numFmtId="1" fontId="6" fillId="0" borderId="33" xfId="0" applyNumberFormat="1"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34" xfId="0" applyBorder="1" applyAlignment="1" applyProtection="1">
      <alignment horizontal="center" vertical="center"/>
      <protection/>
    </xf>
    <xf numFmtId="0" fontId="1" fillId="0" borderId="0" xfId="0" applyFont="1" applyFill="1" applyBorder="1" applyAlignment="1" applyProtection="1">
      <alignment horizontal="centerContinuous" vertical="center"/>
      <protection/>
    </xf>
    <xf numFmtId="1" fontId="1" fillId="0" borderId="0" xfId="0" applyNumberFormat="1" applyFont="1" applyBorder="1" applyAlignment="1" applyProtection="1">
      <alignment horizontal="centerContinuous" vertical="center"/>
      <protection/>
    </xf>
    <xf numFmtId="0" fontId="7" fillId="0" borderId="0" xfId="0" applyFont="1" applyBorder="1" applyAlignment="1" applyProtection="1">
      <alignment horizontal="left" vertical="center"/>
      <protection/>
    </xf>
    <xf numFmtId="0" fontId="0" fillId="0" borderId="0" xfId="0" applyBorder="1" applyAlignment="1" applyProtection="1">
      <alignment horizontal="left" vertical="center"/>
      <protection/>
    </xf>
    <xf numFmtId="0" fontId="4" fillId="0" borderId="14"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25" fillId="0" borderId="0" xfId="0" applyFont="1" applyAlignment="1" applyProtection="1">
      <alignment horizontal="centerContinuous" vertical="center" wrapText="1"/>
      <protection/>
    </xf>
    <xf numFmtId="0" fontId="8" fillId="0" borderId="0" xfId="0" applyFont="1" applyAlignment="1" applyProtection="1">
      <alignment horizontal="centerContinuous" vertical="center"/>
      <protection/>
    </xf>
    <xf numFmtId="0" fontId="8" fillId="0" borderId="35" xfId="0" applyFont="1" applyBorder="1" applyAlignment="1" applyProtection="1">
      <alignment horizontal="centerContinuous" vertical="center"/>
      <protection/>
    </xf>
    <xf numFmtId="0" fontId="4" fillId="0" borderId="36" xfId="0" applyFont="1" applyBorder="1" applyAlignment="1" applyProtection="1">
      <alignment horizontal="center" vertical="center" wrapText="1"/>
      <protection/>
    </xf>
    <xf numFmtId="0" fontId="11" fillId="0" borderId="37" xfId="0"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Border="1" applyAlignment="1" applyProtection="1">
      <alignment/>
      <protection/>
    </xf>
    <xf numFmtId="0" fontId="1" fillId="0" borderId="38" xfId="0" applyFont="1" applyBorder="1" applyAlignment="1" applyProtection="1">
      <alignment horizontal="center" vertical="center"/>
      <protection/>
    </xf>
    <xf numFmtId="174" fontId="1" fillId="0" borderId="39" xfId="0" applyNumberFormat="1" applyFont="1" applyBorder="1" applyAlignment="1" applyProtection="1">
      <alignment horizontal="center" vertical="center"/>
      <protection/>
    </xf>
    <xf numFmtId="0" fontId="1" fillId="0" borderId="40"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xf>
    <xf numFmtId="0" fontId="6" fillId="0" borderId="41" xfId="0" applyNumberFormat="1" applyFont="1" applyBorder="1" applyAlignment="1" applyProtection="1">
      <alignment horizontal="left" vertical="center"/>
      <protection/>
    </xf>
    <xf numFmtId="0" fontId="26" fillId="33" borderId="42" xfId="0" applyFont="1" applyFill="1" applyBorder="1" applyAlignment="1" applyProtection="1">
      <alignment horizontal="center"/>
      <protection locked="0"/>
    </xf>
    <xf numFmtId="0" fontId="6" fillId="0" borderId="43" xfId="0" applyNumberFormat="1" applyFont="1" applyBorder="1" applyAlignment="1" applyProtection="1">
      <alignment horizontal="left" vertical="center"/>
      <protection/>
    </xf>
    <xf numFmtId="0" fontId="6" fillId="0" borderId="17" xfId="0" applyNumberFormat="1" applyFont="1" applyBorder="1" applyAlignment="1" applyProtection="1">
      <alignment horizontal="center" vertical="center"/>
      <protection/>
    </xf>
    <xf numFmtId="0" fontId="6" fillId="0" borderId="44" xfId="0" applyNumberFormat="1" applyFont="1" applyBorder="1" applyAlignment="1" applyProtection="1">
      <alignment horizontal="center" vertical="center"/>
      <protection/>
    </xf>
    <xf numFmtId="0" fontId="6" fillId="0" borderId="15" xfId="0" applyNumberFormat="1" applyFont="1" applyBorder="1" applyAlignment="1" applyProtection="1">
      <alignment horizontal="center" vertical="center"/>
      <protection/>
    </xf>
    <xf numFmtId="0" fontId="0" fillId="0" borderId="0" xfId="0" applyAlignment="1">
      <alignment vertical="center"/>
    </xf>
    <xf numFmtId="0" fontId="0" fillId="0" borderId="0" xfId="0" applyNumberFormat="1" applyAlignment="1">
      <alignment vertical="center"/>
    </xf>
    <xf numFmtId="0" fontId="0" fillId="0" borderId="0" xfId="0" applyAlignment="1" applyProtection="1">
      <alignment vertical="center"/>
      <protection/>
    </xf>
    <xf numFmtId="0" fontId="1" fillId="0" borderId="0" xfId="0" applyFont="1" applyAlignment="1">
      <alignment vertical="center"/>
    </xf>
    <xf numFmtId="0" fontId="1" fillId="0" borderId="0" xfId="0" applyFont="1" applyAlignment="1" applyProtection="1">
      <alignment vertical="center"/>
      <protection/>
    </xf>
    <xf numFmtId="0" fontId="0" fillId="0" borderId="0" xfId="0" applyAlignment="1">
      <alignment horizontal="centerContinuous" vertical="center"/>
    </xf>
    <xf numFmtId="0" fontId="1" fillId="0" borderId="0" xfId="0" applyNumberFormat="1" applyFont="1" applyAlignment="1">
      <alignment vertical="center"/>
    </xf>
    <xf numFmtId="0" fontId="2" fillId="0" borderId="0" xfId="0" applyFont="1" applyAlignment="1">
      <alignment vertical="center"/>
    </xf>
    <xf numFmtId="0" fontId="1" fillId="0" borderId="35" xfId="0" applyFont="1" applyBorder="1" applyAlignment="1">
      <alignment vertical="center"/>
    </xf>
    <xf numFmtId="0" fontId="1" fillId="0" borderId="35" xfId="0" applyFont="1" applyBorder="1" applyAlignment="1" applyProtection="1">
      <alignment vertical="center"/>
      <protection/>
    </xf>
    <xf numFmtId="0" fontId="0" fillId="0" borderId="35" xfId="0" applyBorder="1" applyAlignment="1">
      <alignment horizontal="centerContinuous" vertical="center"/>
    </xf>
    <xf numFmtId="0" fontId="0" fillId="0" borderId="35" xfId="0" applyBorder="1" applyAlignment="1">
      <alignment vertical="center"/>
    </xf>
    <xf numFmtId="0" fontId="0" fillId="0" borderId="0" xfId="0" applyBorder="1" applyAlignment="1" applyProtection="1">
      <alignment horizontal="left" vertical="center" wrapText="1"/>
      <protection/>
    </xf>
    <xf numFmtId="0" fontId="6" fillId="0" borderId="45" xfId="0" applyNumberFormat="1"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0" fontId="5" fillId="0" borderId="19" xfId="0" applyFont="1" applyBorder="1" applyAlignment="1" applyProtection="1">
      <alignment horizontal="center" vertical="center" wrapText="1"/>
      <protection/>
    </xf>
    <xf numFmtId="0" fontId="6" fillId="0" borderId="47" xfId="0" applyNumberFormat="1"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2" fillId="0" borderId="0" xfId="0" applyFont="1" applyAlignment="1">
      <alignment horizontal="center" vertical="center"/>
    </xf>
    <xf numFmtId="0" fontId="0" fillId="0" borderId="35" xfId="0" applyBorder="1" applyAlignment="1">
      <alignment horizontal="center" vertical="center"/>
    </xf>
    <xf numFmtId="0" fontId="3" fillId="0" borderId="22" xfId="0" applyFont="1" applyBorder="1" applyAlignment="1">
      <alignment horizontal="center" vertical="center" wrapText="1"/>
    </xf>
    <xf numFmtId="0" fontId="0" fillId="0" borderId="37" xfId="0" applyFont="1" applyBorder="1" applyAlignment="1" applyProtection="1">
      <alignment horizontal="center" vertical="center"/>
      <protection/>
    </xf>
    <xf numFmtId="0" fontId="6" fillId="0" borderId="46" xfId="0" applyNumberFormat="1" applyFont="1" applyBorder="1" applyAlignment="1" applyProtection="1">
      <alignment horizontal="left" vertical="center"/>
      <protection/>
    </xf>
    <xf numFmtId="0" fontId="6" fillId="0" borderId="19" xfId="0" applyNumberFormat="1" applyFont="1" applyBorder="1" applyAlignment="1" applyProtection="1">
      <alignment horizontal="left" vertical="center"/>
      <protection/>
    </xf>
    <xf numFmtId="0" fontId="6" fillId="0" borderId="48" xfId="0" applyNumberFormat="1" applyFont="1" applyBorder="1" applyAlignment="1" applyProtection="1">
      <alignment horizontal="center" vertical="center"/>
      <protection/>
    </xf>
    <xf numFmtId="0" fontId="6" fillId="0" borderId="49" xfId="0" applyNumberFormat="1" applyFont="1" applyBorder="1" applyAlignment="1" applyProtection="1">
      <alignment horizontal="center" vertical="center"/>
      <protection/>
    </xf>
    <xf numFmtId="0" fontId="6" fillId="0" borderId="50" xfId="0" applyNumberFormat="1" applyFont="1" applyBorder="1" applyAlignment="1" applyProtection="1">
      <alignment horizontal="center" vertical="center"/>
      <protection/>
    </xf>
    <xf numFmtId="0" fontId="6" fillId="0" borderId="51" xfId="0" applyNumberFormat="1"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6" fillId="0" borderId="19" xfId="0" applyNumberFormat="1"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6" fillId="0" borderId="16" xfId="0" applyNumberFormat="1" applyFont="1" applyBorder="1" applyAlignment="1" applyProtection="1">
      <alignment horizontal="center" vertical="center"/>
      <protection/>
    </xf>
    <xf numFmtId="0" fontId="6" fillId="0" borderId="43" xfId="0" applyNumberFormat="1" applyFont="1" applyBorder="1" applyAlignment="1" applyProtection="1">
      <alignment horizontal="center" vertical="center"/>
      <protection/>
    </xf>
    <xf numFmtId="0" fontId="11" fillId="0" borderId="44" xfId="0" applyFont="1" applyBorder="1" applyAlignment="1" applyProtection="1">
      <alignment horizontal="center" vertical="center"/>
      <protection/>
    </xf>
    <xf numFmtId="0" fontId="6" fillId="0" borderId="52" xfId="0" applyNumberFormat="1"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4" fillId="0" borderId="53" xfId="0" applyFont="1" applyBorder="1" applyAlignment="1" applyProtection="1">
      <alignment horizontal="center" vertical="center" wrapText="1"/>
      <protection/>
    </xf>
    <xf numFmtId="0" fontId="6" fillId="0" borderId="54" xfId="0" applyNumberFormat="1" applyFont="1" applyBorder="1" applyAlignment="1" applyProtection="1">
      <alignment horizontal="center" vertical="center"/>
      <protection/>
    </xf>
    <xf numFmtId="0" fontId="6" fillId="0" borderId="18" xfId="0" applyNumberFormat="1" applyFont="1" applyBorder="1" applyAlignment="1" applyProtection="1">
      <alignment horizontal="center" vertical="center"/>
      <protection/>
    </xf>
    <xf numFmtId="0" fontId="11" fillId="0" borderId="55" xfId="0" applyFont="1" applyBorder="1" applyAlignment="1" applyProtection="1">
      <alignment horizontal="center" vertical="center"/>
      <protection/>
    </xf>
    <xf numFmtId="0" fontId="11" fillId="0" borderId="56" xfId="0" applyFont="1" applyBorder="1" applyAlignment="1" applyProtection="1">
      <alignment horizontal="center" vertical="center"/>
      <protection/>
    </xf>
    <xf numFmtId="49" fontId="1" fillId="0" borderId="15" xfId="0" applyNumberFormat="1" applyFont="1" applyBorder="1" applyAlignment="1" applyProtection="1">
      <alignment horizontal="center" vertical="center"/>
      <protection locked="0"/>
    </xf>
    <xf numFmtId="0" fontId="0" fillId="0" borderId="57" xfId="0" applyBorder="1" applyAlignment="1" applyProtection="1">
      <alignment horizontal="right" vertical="center"/>
      <protection/>
    </xf>
    <xf numFmtId="0" fontId="0" fillId="0" borderId="0" xfId="0" applyAlignment="1" applyProtection="1">
      <alignment horizontal="centerContinuous" vertical="center"/>
      <protection/>
    </xf>
    <xf numFmtId="0" fontId="0" fillId="0" borderId="0" xfId="0" applyAlignment="1" applyProtection="1">
      <alignment horizontal="centerContinuous"/>
      <protection/>
    </xf>
    <xf numFmtId="0" fontId="6" fillId="0" borderId="0" xfId="0" applyFont="1" applyAlignment="1">
      <alignment horizontal="centerContinuous" vertical="top" wrapText="1"/>
    </xf>
    <xf numFmtId="0" fontId="21" fillId="0" borderId="0" xfId="0" applyFont="1" applyAlignment="1" applyProtection="1">
      <alignment horizontal="center" vertical="top" wrapText="1"/>
      <protection/>
    </xf>
    <xf numFmtId="0" fontId="33" fillId="0" borderId="42" xfId="0" applyFont="1" applyBorder="1" applyAlignment="1" applyProtection="1">
      <alignment horizontal="center" vertical="center" wrapText="1"/>
      <protection locked="0"/>
    </xf>
    <xf numFmtId="0" fontId="1" fillId="0" borderId="58" xfId="0" applyFont="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1" fillId="0" borderId="33" xfId="0" applyFont="1" applyBorder="1" applyAlignment="1" applyProtection="1">
      <alignment horizontal="center" vertical="center"/>
      <protection locked="0"/>
    </xf>
    <xf numFmtId="174" fontId="1" fillId="0" borderId="59" xfId="0" applyNumberFormat="1" applyFont="1" applyBorder="1" applyAlignment="1" applyProtection="1">
      <alignment horizontal="center" vertical="center"/>
      <protection/>
    </xf>
    <xf numFmtId="0" fontId="1" fillId="0" borderId="60" xfId="0" applyFont="1" applyBorder="1" applyAlignment="1" applyProtection="1">
      <alignment horizontal="center" vertical="center"/>
      <protection locked="0"/>
    </xf>
    <xf numFmtId="0" fontId="0" fillId="0" borderId="61" xfId="0" applyBorder="1" applyAlignment="1" applyProtection="1">
      <alignment horizontal="center" vertical="center"/>
      <protection/>
    </xf>
    <xf numFmtId="0" fontId="1" fillId="0" borderId="62" xfId="0" applyFont="1" applyBorder="1" applyAlignment="1" applyProtection="1">
      <alignment horizontal="center" vertical="center"/>
      <protection/>
    </xf>
    <xf numFmtId="0" fontId="1" fillId="0" borderId="63"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xf>
    <xf numFmtId="0" fontId="1" fillId="0" borderId="64" xfId="0" applyFont="1" applyBorder="1" applyAlignment="1" applyProtection="1">
      <alignment horizontal="center" vertical="center"/>
      <protection/>
    </xf>
    <xf numFmtId="0" fontId="0" fillId="0" borderId="65" xfId="0" applyBorder="1" applyAlignment="1" applyProtection="1">
      <alignment horizontal="left" vertical="center"/>
      <protection locked="0"/>
    </xf>
    <xf numFmtId="0" fontId="1" fillId="0" borderId="66"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xf>
    <xf numFmtId="0" fontId="6" fillId="0" borderId="35" xfId="0" applyNumberFormat="1" applyFont="1" applyBorder="1" applyAlignment="1" applyProtection="1">
      <alignment horizontal="left" vertical="center"/>
      <protection/>
    </xf>
    <xf numFmtId="0" fontId="6" fillId="0" borderId="35" xfId="0" applyNumberFormat="1" applyFont="1" applyBorder="1" applyAlignment="1" applyProtection="1">
      <alignment horizontal="right" vertical="center"/>
      <protection/>
    </xf>
    <xf numFmtId="0" fontId="6" fillId="0" borderId="68" xfId="0" applyFont="1" applyBorder="1" applyAlignment="1" applyProtection="1">
      <alignment horizontal="center" vertical="center"/>
      <protection/>
    </xf>
    <xf numFmtId="0" fontId="1" fillId="0" borderId="69" xfId="0" applyFont="1" applyBorder="1" applyAlignment="1" applyProtection="1">
      <alignment horizontal="center" vertical="center"/>
      <protection/>
    </xf>
    <xf numFmtId="0" fontId="1" fillId="0" borderId="70" xfId="0" applyFont="1" applyBorder="1" applyAlignment="1" applyProtection="1">
      <alignment horizontal="center" vertical="center"/>
      <protection/>
    </xf>
    <xf numFmtId="0" fontId="6" fillId="0" borderId="35" xfId="0" applyFont="1" applyBorder="1" applyAlignment="1" applyProtection="1">
      <alignment horizontal="center" vertical="center"/>
      <protection/>
    </xf>
    <xf numFmtId="0" fontId="1" fillId="0" borderId="35" xfId="0" applyFont="1" applyBorder="1" applyAlignment="1" applyProtection="1">
      <alignment horizontal="center" vertical="center"/>
      <protection/>
    </xf>
    <xf numFmtId="0" fontId="7" fillId="0" borderId="18" xfId="0" applyFont="1" applyBorder="1" applyAlignment="1" applyProtection="1">
      <alignment horizontal="centerContinuous" vertical="center"/>
      <protection/>
    </xf>
    <xf numFmtId="0" fontId="7" fillId="0" borderId="43" xfId="0" applyFont="1" applyBorder="1" applyAlignment="1" applyProtection="1">
      <alignment horizontal="centerContinuous" vertical="center"/>
      <protection/>
    </xf>
    <xf numFmtId="0" fontId="7" fillId="0" borderId="37" xfId="0" applyFont="1" applyBorder="1" applyAlignment="1" applyProtection="1">
      <alignment horizontal="centerContinuous" vertical="center"/>
      <protection/>
    </xf>
    <xf numFmtId="0" fontId="1" fillId="0" borderId="71" xfId="0" applyFont="1" applyBorder="1" applyAlignment="1" applyProtection="1">
      <alignment horizontal="center" vertical="center"/>
      <protection/>
    </xf>
    <xf numFmtId="0" fontId="6" fillId="0" borderId="42" xfId="0" applyFont="1" applyBorder="1" applyAlignment="1" applyProtection="1">
      <alignment horizontal="center" vertical="center"/>
      <protection/>
    </xf>
    <xf numFmtId="0" fontId="5" fillId="0" borderId="61" xfId="0" applyFont="1" applyBorder="1" applyAlignment="1" applyProtection="1">
      <alignment vertical="center"/>
      <protection/>
    </xf>
    <xf numFmtId="0" fontId="5" fillId="0" borderId="0" xfId="0" applyFont="1" applyBorder="1" applyAlignment="1" applyProtection="1">
      <alignment vertical="center"/>
      <protection/>
    </xf>
    <xf numFmtId="0" fontId="3" fillId="0" borderId="44" xfId="0" applyNumberFormat="1" applyFont="1" applyBorder="1" applyAlignment="1" applyProtection="1">
      <alignment horizontal="center" vertical="center"/>
      <protection/>
    </xf>
    <xf numFmtId="0" fontId="3" fillId="0" borderId="15" xfId="0" applyNumberFormat="1" applyFont="1" applyBorder="1" applyAlignment="1" applyProtection="1">
      <alignment horizontal="center" vertical="center"/>
      <protection/>
    </xf>
    <xf numFmtId="0" fontId="3" fillId="0" borderId="43" xfId="0" applyNumberFormat="1" applyFont="1" applyBorder="1" applyAlignment="1" applyProtection="1">
      <alignment horizontal="center" vertical="center"/>
      <protection/>
    </xf>
    <xf numFmtId="0" fontId="3" fillId="0" borderId="16" xfId="0" applyNumberFormat="1" applyFont="1" applyBorder="1" applyAlignment="1" applyProtection="1">
      <alignment horizontal="center" vertical="center"/>
      <protection/>
    </xf>
    <xf numFmtId="0" fontId="3" fillId="0" borderId="5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4" fillId="0" borderId="72" xfId="0" applyFont="1" applyBorder="1" applyAlignment="1" applyProtection="1">
      <alignment horizontal="center" vertical="center"/>
      <protection/>
    </xf>
    <xf numFmtId="0" fontId="3" fillId="0" borderId="73" xfId="0" applyFont="1" applyBorder="1" applyAlignment="1" applyProtection="1">
      <alignment horizontal="center" vertical="center"/>
      <protection/>
    </xf>
    <xf numFmtId="0" fontId="3" fillId="0" borderId="74" xfId="0" applyFont="1" applyBorder="1" applyAlignment="1" applyProtection="1">
      <alignment horizontal="center" vertical="center"/>
      <protection/>
    </xf>
    <xf numFmtId="0" fontId="4" fillId="0" borderId="75" xfId="0" applyFont="1" applyBorder="1" applyAlignment="1" applyProtection="1">
      <alignment horizontal="center" vertical="center"/>
      <protection/>
    </xf>
    <xf numFmtId="0" fontId="3" fillId="0" borderId="7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5" fillId="0" borderId="77" xfId="0" applyFont="1" applyBorder="1" applyAlignment="1" applyProtection="1">
      <alignment horizontal="center" vertical="center"/>
      <protection/>
    </xf>
    <xf numFmtId="0" fontId="5" fillId="0" borderId="78" xfId="0" applyFont="1" applyBorder="1" applyAlignment="1" applyProtection="1">
      <alignment horizontal="center" vertical="center"/>
      <protection/>
    </xf>
    <xf numFmtId="0" fontId="5" fillId="0" borderId="79" xfId="0" applyNumberFormat="1" applyFont="1" applyBorder="1" applyAlignment="1" applyProtection="1">
      <alignment horizontal="center" vertical="center"/>
      <protection/>
    </xf>
    <xf numFmtId="0" fontId="5" fillId="0" borderId="78" xfId="0" applyNumberFormat="1"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6" fillId="0" borderId="79" xfId="0" applyNumberFormat="1" applyFont="1" applyBorder="1" applyAlignment="1" applyProtection="1">
      <alignment horizontal="center" vertical="center"/>
      <protection/>
    </xf>
    <xf numFmtId="0" fontId="6" fillId="0" borderId="78" xfId="0" applyNumberFormat="1" applyFont="1" applyBorder="1" applyAlignment="1" applyProtection="1">
      <alignment horizontal="center" vertical="center"/>
      <protection/>
    </xf>
    <xf numFmtId="0" fontId="3" fillId="0" borderId="80" xfId="0" applyFont="1" applyBorder="1" applyAlignment="1">
      <alignment vertical="top" wrapText="1"/>
    </xf>
    <xf numFmtId="0" fontId="0" fillId="0" borderId="0" xfId="0" applyAlignment="1">
      <alignment/>
    </xf>
    <xf numFmtId="0" fontId="9" fillId="0" borderId="81" xfId="0" applyFont="1" applyBorder="1" applyAlignment="1">
      <alignment horizontal="center" vertical="top" wrapText="1"/>
    </xf>
    <xf numFmtId="0" fontId="0" fillId="0" borderId="82" xfId="0" applyBorder="1" applyAlignment="1">
      <alignment vertical="top" wrapText="1"/>
    </xf>
    <xf numFmtId="0" fontId="0" fillId="0" borderId="83" xfId="0" applyBorder="1" applyAlignment="1">
      <alignment vertical="top" wrapText="1"/>
    </xf>
    <xf numFmtId="0" fontId="10" fillId="0" borderId="0" xfId="0" applyFont="1" applyAlignment="1">
      <alignment horizontal="center" vertical="top" wrapText="1"/>
    </xf>
    <xf numFmtId="0" fontId="0" fillId="0" borderId="0" xfId="0" applyAlignment="1">
      <alignment vertical="top" wrapText="1"/>
    </xf>
    <xf numFmtId="0" fontId="14" fillId="0" borderId="80" xfId="0" applyFont="1" applyBorder="1" applyAlignment="1">
      <alignment horizontal="center" vertical="top" wrapText="1"/>
    </xf>
    <xf numFmtId="0" fontId="15" fillId="0" borderId="0" xfId="0" applyFont="1" applyBorder="1" applyAlignment="1">
      <alignment vertical="top" wrapText="1"/>
    </xf>
    <xf numFmtId="0" fontId="5" fillId="0" borderId="46" xfId="0" applyFont="1" applyBorder="1" applyAlignment="1">
      <alignment horizontal="center" vertical="center"/>
    </xf>
    <xf numFmtId="0" fontId="5" fillId="0" borderId="19" xfId="0" applyFont="1" applyBorder="1" applyAlignment="1">
      <alignment horizontal="center" vertical="center"/>
    </xf>
    <xf numFmtId="49" fontId="21" fillId="0" borderId="0" xfId="0" applyNumberFormat="1" applyFont="1" applyBorder="1" applyAlignment="1">
      <alignment horizontal="center" vertical="top" wrapText="1"/>
    </xf>
    <xf numFmtId="0" fontId="4" fillId="0" borderId="18" xfId="0" applyFont="1" applyBorder="1" applyAlignment="1" applyProtection="1">
      <alignment horizontal="center"/>
      <protection locked="0"/>
    </xf>
    <xf numFmtId="0" fontId="4" fillId="0" borderId="43"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0" fillId="0" borderId="43" xfId="0" applyBorder="1" applyAlignment="1" applyProtection="1">
      <alignment horizontal="center"/>
      <protection locked="0"/>
    </xf>
    <xf numFmtId="0" fontId="0" fillId="0" borderId="37" xfId="0" applyBorder="1" applyAlignment="1" applyProtection="1">
      <alignment horizontal="center"/>
      <protection locked="0"/>
    </xf>
    <xf numFmtId="0" fontId="5" fillId="0" borderId="71" xfId="0" applyFont="1" applyBorder="1" applyAlignment="1" applyProtection="1">
      <alignment horizontal="center"/>
      <protection locked="0"/>
    </xf>
    <xf numFmtId="0" fontId="5" fillId="0" borderId="35" xfId="0" applyFont="1" applyBorder="1" applyAlignment="1" applyProtection="1">
      <alignment horizontal="center"/>
      <protection locked="0"/>
    </xf>
    <xf numFmtId="0" fontId="5" fillId="0" borderId="68" xfId="0" applyFont="1" applyBorder="1" applyAlignment="1" applyProtection="1">
      <alignment horizontal="center"/>
      <protection locked="0"/>
    </xf>
    <xf numFmtId="0" fontId="4" fillId="0" borderId="0" xfId="0" applyFont="1" applyBorder="1" applyAlignment="1" applyProtection="1">
      <alignment horizontal="center"/>
      <protection/>
    </xf>
    <xf numFmtId="0" fontId="7" fillId="0" borderId="18" xfId="0" applyFont="1" applyBorder="1" applyAlignment="1" applyProtection="1">
      <alignment horizontal="left" vertical="center"/>
      <protection locked="0"/>
    </xf>
    <xf numFmtId="0" fontId="0" fillId="0" borderId="43" xfId="0" applyFont="1" applyBorder="1" applyAlignment="1" applyProtection="1">
      <alignment horizontal="left" vertical="center"/>
      <protection locked="0"/>
    </xf>
    <xf numFmtId="0" fontId="0" fillId="0" borderId="84" xfId="0" applyFont="1" applyFill="1" applyBorder="1" applyAlignment="1" applyProtection="1">
      <alignment horizontal="left" vertical="center" wrapText="1"/>
      <protection/>
    </xf>
    <xf numFmtId="0" fontId="0" fillId="0" borderId="43" xfId="0" applyFont="1" applyBorder="1" applyAlignment="1">
      <alignment horizontal="left" vertical="center" wrapText="1"/>
    </xf>
    <xf numFmtId="0" fontId="0" fillId="0" borderId="85" xfId="0" applyFont="1" applyBorder="1" applyAlignment="1">
      <alignment horizontal="left" vertical="center" wrapText="1"/>
    </xf>
    <xf numFmtId="0" fontId="22" fillId="0" borderId="0" xfId="0" applyFont="1" applyAlignment="1">
      <alignment horizontal="center" vertical="top"/>
    </xf>
    <xf numFmtId="0" fontId="6" fillId="0" borderId="30" xfId="0" applyFont="1" applyBorder="1" applyAlignment="1">
      <alignment horizontal="left" vertical="center"/>
    </xf>
    <xf numFmtId="0" fontId="0" fillId="0" borderId="30" xfId="0" applyBorder="1" applyAlignment="1">
      <alignment/>
    </xf>
    <xf numFmtId="0" fontId="6" fillId="0" borderId="86" xfId="0" applyFont="1" applyBorder="1" applyAlignment="1" applyProtection="1">
      <alignment horizontal="center" vertical="center"/>
      <protection/>
    </xf>
    <xf numFmtId="0" fontId="0" fillId="0" borderId="26" xfId="0" applyBorder="1" applyAlignment="1">
      <alignment horizontal="center" vertical="center"/>
    </xf>
    <xf numFmtId="0" fontId="6" fillId="0" borderId="87" xfId="0" applyFont="1" applyFill="1" applyBorder="1" applyAlignment="1" applyProtection="1">
      <alignment horizontal="center" wrapText="1"/>
      <protection/>
    </xf>
    <xf numFmtId="0" fontId="0" fillId="0" borderId="88" xfId="0" applyBorder="1" applyAlignment="1">
      <alignment horizontal="center" wrapText="1"/>
    </xf>
    <xf numFmtId="0" fontId="6" fillId="0" borderId="27" xfId="0" applyFont="1" applyFill="1" applyBorder="1" applyAlignment="1" applyProtection="1">
      <alignment horizontal="center" vertical="center" wrapText="1"/>
      <protection/>
    </xf>
    <xf numFmtId="0" fontId="0" fillId="0" borderId="0" xfId="0" applyBorder="1" applyAlignment="1">
      <alignment horizontal="center" vertical="center" wrapText="1"/>
    </xf>
    <xf numFmtId="0" fontId="6" fillId="0" borderId="88" xfId="0" applyFont="1"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89" xfId="0" applyBorder="1" applyAlignment="1" applyProtection="1">
      <alignment horizontal="left" vertical="center" wrapText="1"/>
      <protection locked="0"/>
    </xf>
    <xf numFmtId="0" fontId="6"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pplyAlignment="1" applyProtection="1">
      <alignment horizontal="center" vertical="center"/>
      <protection/>
    </xf>
    <xf numFmtId="0" fontId="0" fillId="0" borderId="0" xfId="0" applyAlignment="1">
      <alignment horizontal="center" vertical="center"/>
    </xf>
    <xf numFmtId="0" fontId="6" fillId="0" borderId="0" xfId="0" applyFont="1" applyBorder="1" applyAlignment="1" applyProtection="1">
      <alignment horizontal="center" vertical="center"/>
      <protection/>
    </xf>
    <xf numFmtId="0" fontId="6" fillId="0" borderId="0" xfId="0" applyNumberFormat="1" applyFont="1" applyBorder="1" applyAlignment="1" applyProtection="1">
      <alignment horizontal="center" vertical="center"/>
      <protection/>
    </xf>
    <xf numFmtId="0" fontId="5" fillId="0" borderId="84" xfId="0" applyFont="1" applyFill="1" applyBorder="1" applyAlignment="1" applyProtection="1">
      <alignment horizontal="left" vertical="center"/>
      <protection/>
    </xf>
    <xf numFmtId="0" fontId="0" fillId="0" borderId="43" xfId="0" applyBorder="1" applyAlignment="1">
      <alignment horizontal="left" vertical="center"/>
    </xf>
    <xf numFmtId="0" fontId="5" fillId="0" borderId="43" xfId="0" applyFont="1" applyBorder="1" applyAlignment="1" applyProtection="1">
      <alignment horizontal="left" vertical="center"/>
      <protection locked="0"/>
    </xf>
    <xf numFmtId="0" fontId="0" fillId="0" borderId="85" xfId="0" applyBorder="1" applyAlignment="1" applyProtection="1">
      <alignment vertical="center"/>
      <protection locked="0"/>
    </xf>
    <xf numFmtId="49" fontId="21" fillId="0" borderId="0" xfId="0" applyNumberFormat="1" applyFont="1" applyBorder="1" applyAlignment="1" applyProtection="1">
      <alignment horizontal="center" vertical="top" wrapText="1"/>
      <protection/>
    </xf>
    <xf numFmtId="0" fontId="21" fillId="0" borderId="0" xfId="0" applyFont="1" applyAlignment="1" applyProtection="1">
      <alignment horizontal="center" vertical="top" wrapText="1"/>
      <protection/>
    </xf>
    <xf numFmtId="0" fontId="30" fillId="0" borderId="0" xfId="0" applyFont="1" applyAlignment="1">
      <alignment horizontal="center" vertical="center" wrapText="1"/>
    </xf>
    <xf numFmtId="0" fontId="30" fillId="0" borderId="90" xfId="0" applyFont="1" applyBorder="1" applyAlignment="1">
      <alignment horizontal="center" vertical="center" wrapText="1"/>
    </xf>
    <xf numFmtId="0" fontId="6" fillId="0" borderId="43" xfId="0" applyNumberFormat="1"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0" fillId="0" borderId="43" xfId="0" applyBorder="1" applyAlignment="1">
      <alignment horizontal="center" vertical="center"/>
    </xf>
    <xf numFmtId="0" fontId="0" fillId="0" borderId="37" xfId="0" applyBorder="1" applyAlignment="1">
      <alignment horizontal="center" vertical="center"/>
    </xf>
    <xf numFmtId="0" fontId="28" fillId="0" borderId="35" xfId="0" applyFont="1" applyBorder="1" applyAlignment="1" applyProtection="1">
      <alignment horizontal="left" vertical="center"/>
      <protection/>
    </xf>
    <xf numFmtId="0" fontId="29" fillId="0" borderId="35" xfId="0" applyFont="1" applyBorder="1" applyAlignment="1" applyProtection="1">
      <alignment horizontal="left" vertical="center"/>
      <protection/>
    </xf>
    <xf numFmtId="0" fontId="5" fillId="0" borderId="0" xfId="0" applyFont="1" applyAlignment="1" applyProtection="1">
      <alignment horizontal="center" vertical="center"/>
      <protection/>
    </xf>
    <xf numFmtId="0" fontId="5" fillId="0" borderId="61" xfId="0" applyFont="1" applyBorder="1" applyAlignment="1" applyProtection="1">
      <alignment horizontal="right" vertical="center"/>
      <protection/>
    </xf>
    <xf numFmtId="0" fontId="0" fillId="0" borderId="0" xfId="0" applyAlignment="1" applyProtection="1">
      <alignment vertical="center"/>
      <protection/>
    </xf>
    <xf numFmtId="0" fontId="7" fillId="0" borderId="91" xfId="0" applyFont="1" applyBorder="1" applyAlignment="1" applyProtection="1">
      <alignment horizontal="center" vertical="center"/>
      <protection/>
    </xf>
    <xf numFmtId="0" fontId="7" fillId="0" borderId="92" xfId="0" applyFont="1" applyBorder="1" applyAlignment="1" applyProtection="1">
      <alignment horizontal="center" vertical="center"/>
      <protection/>
    </xf>
    <xf numFmtId="0" fontId="7" fillId="0" borderId="93" xfId="0" applyFont="1" applyBorder="1" applyAlignment="1" applyProtection="1">
      <alignment horizontal="center" vertical="center"/>
      <protection/>
    </xf>
    <xf numFmtId="0" fontId="0" fillId="0" borderId="92" xfId="0" applyBorder="1" applyAlignment="1">
      <alignment horizontal="center" vertical="center"/>
    </xf>
    <xf numFmtId="0" fontId="0" fillId="0" borderId="93" xfId="0" applyBorder="1" applyAlignment="1">
      <alignment horizontal="center" vertical="center"/>
    </xf>
    <xf numFmtId="0" fontId="5" fillId="0" borderId="0" xfId="0" applyFont="1" applyBorder="1" applyAlignment="1" applyProtection="1">
      <alignment horizontal="right" vertical="center"/>
      <protection/>
    </xf>
    <xf numFmtId="0" fontId="5" fillId="0" borderId="57" xfId="0" applyFont="1" applyBorder="1" applyAlignment="1" applyProtection="1">
      <alignment horizontal="right" vertical="center"/>
      <protection/>
    </xf>
    <xf numFmtId="0" fontId="7" fillId="0" borderId="94" xfId="0" applyFont="1" applyBorder="1" applyAlignment="1" applyProtection="1">
      <alignment vertical="center"/>
      <protection locked="0"/>
    </xf>
    <xf numFmtId="0" fontId="7" fillId="0" borderId="65" xfId="0" applyFont="1" applyBorder="1" applyAlignment="1" applyProtection="1">
      <alignment vertical="center"/>
      <protection locked="0"/>
    </xf>
    <xf numFmtId="0" fontId="7" fillId="0" borderId="95" xfId="0" applyFont="1" applyBorder="1" applyAlignment="1" applyProtection="1">
      <alignment vertical="center"/>
      <protection locked="0"/>
    </xf>
    <xf numFmtId="0" fontId="5" fillId="0" borderId="6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7" fillId="0" borderId="18"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65" xfId="0" applyFont="1" applyBorder="1" applyAlignment="1" applyProtection="1">
      <alignment horizontal="center" vertical="center"/>
      <protection locked="0"/>
    </xf>
    <xf numFmtId="0" fontId="7" fillId="0" borderId="95" xfId="0" applyFont="1" applyBorder="1" applyAlignment="1" applyProtection="1">
      <alignment horizontal="center" vertical="center"/>
      <protection locked="0"/>
    </xf>
    <xf numFmtId="0" fontId="7" fillId="0" borderId="96" xfId="0" applyFont="1" applyBorder="1" applyAlignment="1" applyProtection="1">
      <alignment horizontal="left" vertical="center"/>
      <protection locked="0"/>
    </xf>
    <xf numFmtId="0" fontId="7" fillId="0" borderId="97" xfId="0" applyFont="1" applyBorder="1" applyAlignment="1" applyProtection="1">
      <alignment horizontal="left" vertical="center"/>
      <protection locked="0"/>
    </xf>
    <xf numFmtId="0" fontId="7" fillId="0" borderId="58" xfId="0" applyFont="1" applyBorder="1" applyAlignment="1" applyProtection="1">
      <alignment horizontal="left" vertical="center"/>
      <protection locked="0"/>
    </xf>
    <xf numFmtId="0" fontId="7" fillId="0" borderId="43" xfId="0" applyFont="1" applyBorder="1" applyAlignment="1" applyProtection="1">
      <alignment horizontal="left" vertical="center"/>
      <protection locked="0"/>
    </xf>
    <xf numFmtId="0" fontId="7" fillId="0" borderId="37" xfId="0" applyFont="1" applyBorder="1" applyAlignment="1" applyProtection="1">
      <alignment horizontal="left" vertical="center"/>
      <protection locked="0"/>
    </xf>
    <xf numFmtId="0" fontId="7" fillId="0" borderId="18" xfId="0" applyFont="1" applyBorder="1" applyAlignment="1" applyProtection="1">
      <alignment vertical="center"/>
      <protection locked="0"/>
    </xf>
    <xf numFmtId="0" fontId="35" fillId="0" borderId="43" xfId="0" applyFont="1" applyBorder="1" applyAlignment="1" applyProtection="1">
      <alignment vertical="center"/>
      <protection locked="0"/>
    </xf>
    <xf numFmtId="0" fontId="35" fillId="0" borderId="37" xfId="0" applyFont="1" applyBorder="1" applyAlignment="1" applyProtection="1">
      <alignment vertical="center"/>
      <protection locked="0"/>
    </xf>
    <xf numFmtId="0" fontId="7" fillId="0" borderId="94" xfId="0" applyFont="1"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4" fillId="0" borderId="50" xfId="0" applyFont="1" applyBorder="1" applyAlignment="1" applyProtection="1">
      <alignment horizontal="center" vertical="center" wrapText="1"/>
      <protection/>
    </xf>
    <xf numFmtId="0" fontId="0" fillId="0" borderId="98" xfId="0" applyBorder="1" applyAlignment="1">
      <alignment horizontal="center" vertical="center"/>
    </xf>
    <xf numFmtId="0" fontId="6" fillId="0" borderId="79" xfId="0" applyFont="1" applyBorder="1" applyAlignment="1" applyProtection="1">
      <alignment horizontal="center" vertical="center" wrapText="1"/>
      <protection/>
    </xf>
    <xf numFmtId="0" fontId="0" fillId="0" borderId="99" xfId="0" applyBorder="1" applyAlignment="1">
      <alignment vertical="center"/>
    </xf>
    <xf numFmtId="0" fontId="5" fillId="0" borderId="100" xfId="0" applyFont="1" applyBorder="1" applyAlignment="1" applyProtection="1">
      <alignment horizontal="center" vertical="center" wrapText="1"/>
      <protection/>
    </xf>
    <xf numFmtId="0" fontId="3" fillId="0" borderId="101" xfId="0" applyFont="1" applyBorder="1" applyAlignment="1">
      <alignment horizontal="center" vertical="center" wrapText="1"/>
    </xf>
    <xf numFmtId="0" fontId="5" fillId="0" borderId="49" xfId="0" applyFont="1" applyBorder="1" applyAlignment="1" applyProtection="1">
      <alignment horizontal="center" vertical="center" wrapText="1"/>
      <protection/>
    </xf>
    <xf numFmtId="0" fontId="3" fillId="0" borderId="102" xfId="0" applyFont="1" applyBorder="1" applyAlignment="1">
      <alignment horizontal="center" vertical="center" wrapText="1"/>
    </xf>
    <xf numFmtId="0" fontId="5" fillId="0" borderId="102" xfId="0" applyFont="1" applyBorder="1" applyAlignment="1" applyProtection="1">
      <alignment horizontal="center" vertical="center" wrapText="1"/>
      <protection/>
    </xf>
    <xf numFmtId="0" fontId="6" fillId="0" borderId="103" xfId="0" applyFont="1" applyBorder="1" applyAlignment="1" applyProtection="1">
      <alignment horizontal="center" vertical="center"/>
      <protection/>
    </xf>
    <xf numFmtId="0" fontId="0" fillId="0" borderId="104" xfId="0"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4" fillId="0" borderId="103" xfId="0" applyFont="1" applyBorder="1" applyAlignment="1" applyProtection="1">
      <alignment horizontal="center" vertical="center" wrapText="1"/>
      <protection/>
    </xf>
    <xf numFmtId="0" fontId="0" fillId="0" borderId="105" xfId="0" applyBorder="1" applyAlignment="1">
      <alignment horizontal="center" vertical="center"/>
    </xf>
    <xf numFmtId="0" fontId="27" fillId="0" borderId="0" xfId="0" applyFont="1" applyAlignment="1" applyProtection="1">
      <alignment horizontal="center" vertical="top" wrapText="1"/>
      <protection/>
    </xf>
    <xf numFmtId="0" fontId="9" fillId="0" borderId="0" xfId="0" applyFont="1" applyAlignment="1">
      <alignment vertical="top" wrapText="1"/>
    </xf>
    <xf numFmtId="0" fontId="5" fillId="0" borderId="79" xfId="0" applyFont="1" applyBorder="1" applyAlignment="1" applyProtection="1">
      <alignment horizontal="center" vertical="center" wrapText="1"/>
      <protection/>
    </xf>
    <xf numFmtId="0" fontId="5" fillId="0" borderId="107" xfId="0" applyFont="1" applyBorder="1" applyAlignment="1" applyProtection="1">
      <alignment horizontal="center" vertical="center" wrapText="1"/>
      <protection/>
    </xf>
    <xf numFmtId="0" fontId="5" fillId="0" borderId="10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12" fillId="0" borderId="0" xfId="0" applyFont="1" applyAlignment="1" applyProtection="1">
      <alignment horizontal="center" vertical="center"/>
      <protection/>
    </xf>
    <xf numFmtId="0" fontId="5" fillId="0" borderId="103" xfId="0" applyFont="1" applyBorder="1" applyAlignment="1" applyProtection="1">
      <alignment horizontal="center" vertical="center"/>
      <protection/>
    </xf>
    <xf numFmtId="0" fontId="5" fillId="0" borderId="104" xfId="0" applyFont="1" applyBorder="1" applyAlignment="1" applyProtection="1">
      <alignment horizontal="center" vertical="center"/>
      <protection/>
    </xf>
    <xf numFmtId="0" fontId="5" fillId="0" borderId="109" xfId="0" applyFont="1" applyBorder="1" applyAlignment="1" applyProtection="1">
      <alignment horizontal="center" vertical="center"/>
      <protection/>
    </xf>
    <xf numFmtId="0" fontId="5" fillId="0" borderId="110" xfId="0" applyFont="1" applyBorder="1" applyAlignment="1" applyProtection="1">
      <alignment horizontal="center" vertical="center"/>
      <protection/>
    </xf>
    <xf numFmtId="0" fontId="3" fillId="0" borderId="49" xfId="0" applyNumberFormat="1"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11" xfId="0" applyNumberFormat="1" applyFont="1" applyBorder="1" applyAlignment="1" applyProtection="1">
      <alignment horizontal="center" vertical="center"/>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54">
    <dxf>
      <font>
        <color auto="1"/>
      </font>
      <fill>
        <patternFill>
          <bgColor indexed="22"/>
        </patternFill>
      </fill>
    </dxf>
    <dxf>
      <font>
        <color auto="1"/>
      </font>
      <fill>
        <patternFill>
          <bgColor indexed="22"/>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ont>
        <color auto="1"/>
      </font>
      <fill>
        <patternFill>
          <bgColor indexed="22"/>
        </patternFill>
      </fill>
    </dxf>
    <dxf>
      <font>
        <color auto="1"/>
      </font>
      <fill>
        <patternFill>
          <bgColor indexed="22"/>
        </patternFill>
      </fill>
    </dxf>
    <dxf>
      <font>
        <color indexed="10"/>
      </font>
      <fill>
        <patternFill>
          <bgColor indexed="23"/>
        </patternFill>
      </fill>
    </dxf>
    <dxf>
      <font>
        <color auto="1"/>
      </font>
      <fill>
        <patternFill>
          <bgColor indexed="22"/>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
      <font>
        <color indexed="10"/>
      </font>
      <fill>
        <patternFill>
          <bgColor indexed="23"/>
        </patternFill>
      </fill>
    </dxf>
    <dxf>
      <font>
        <color indexed="10"/>
      </font>
      <fill>
        <patternFill>
          <bgColor indexed="23"/>
        </patternFill>
      </fill>
    </dxf>
    <dxf>
      <font>
        <color indexed="10"/>
      </font>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400050</xdr:colOff>
      <xdr:row>272</xdr:row>
      <xdr:rowOff>180975</xdr:rowOff>
    </xdr:from>
    <xdr:to>
      <xdr:col>6</xdr:col>
      <xdr:colOff>800100</xdr:colOff>
      <xdr:row>272</xdr:row>
      <xdr:rowOff>1343025</xdr:rowOff>
    </xdr:to>
    <xdr:pic>
      <xdr:nvPicPr>
        <xdr:cNvPr id="1" name="Picture 50" descr="logoffgolf"/>
        <xdr:cNvPicPr preferRelativeResize="1">
          <a:picLocks noChangeAspect="1"/>
        </xdr:cNvPicPr>
      </xdr:nvPicPr>
      <xdr:blipFill>
        <a:blip r:embed="rId1"/>
        <a:stretch>
          <a:fillRect/>
        </a:stretch>
      </xdr:blipFill>
      <xdr:spPr>
        <a:xfrm>
          <a:off x="1885950" y="84839175"/>
          <a:ext cx="2181225" cy="1162050"/>
        </a:xfrm>
        <a:prstGeom prst="rect">
          <a:avLst/>
        </a:prstGeom>
        <a:noFill/>
        <a:ln w="9525" cmpd="sng">
          <a:noFill/>
        </a:ln>
      </xdr:spPr>
    </xdr:pic>
    <xdr:clientData/>
  </xdr:twoCellAnchor>
  <xdr:twoCellAnchor editAs="oneCell">
    <xdr:from>
      <xdr:col>3</xdr:col>
      <xdr:colOff>409575</xdr:colOff>
      <xdr:row>623</xdr:row>
      <xdr:rowOff>180975</xdr:rowOff>
    </xdr:from>
    <xdr:to>
      <xdr:col>6</xdr:col>
      <xdr:colOff>809625</xdr:colOff>
      <xdr:row>656</xdr:row>
      <xdr:rowOff>0</xdr:rowOff>
    </xdr:to>
    <xdr:pic>
      <xdr:nvPicPr>
        <xdr:cNvPr id="2" name="Image 32" descr="Logo ffgolf.bmp"/>
        <xdr:cNvPicPr preferRelativeResize="1">
          <a:picLocks noChangeAspect="1"/>
        </xdr:cNvPicPr>
      </xdr:nvPicPr>
      <xdr:blipFill>
        <a:blip r:embed="rId2"/>
        <a:stretch>
          <a:fillRect/>
        </a:stretch>
      </xdr:blipFill>
      <xdr:spPr>
        <a:xfrm>
          <a:off x="1895475" y="193871850"/>
          <a:ext cx="2181225" cy="981075"/>
        </a:xfrm>
        <a:prstGeom prst="rect">
          <a:avLst/>
        </a:prstGeom>
        <a:noFill/>
        <a:ln w="9525" cmpd="sng">
          <a:noFill/>
        </a:ln>
      </xdr:spPr>
    </xdr:pic>
    <xdr:clientData/>
  </xdr:twoCellAnchor>
  <xdr:twoCellAnchor editAs="oneCell">
    <xdr:from>
      <xdr:col>3</xdr:col>
      <xdr:colOff>409575</xdr:colOff>
      <xdr:row>596</xdr:row>
      <xdr:rowOff>180975</xdr:rowOff>
    </xdr:from>
    <xdr:to>
      <xdr:col>6</xdr:col>
      <xdr:colOff>809625</xdr:colOff>
      <xdr:row>596</xdr:row>
      <xdr:rowOff>1181100</xdr:rowOff>
    </xdr:to>
    <xdr:pic>
      <xdr:nvPicPr>
        <xdr:cNvPr id="3" name="Image 32" descr="Logo ffgolf.bmp"/>
        <xdr:cNvPicPr preferRelativeResize="1">
          <a:picLocks noChangeAspect="1"/>
        </xdr:cNvPicPr>
      </xdr:nvPicPr>
      <xdr:blipFill>
        <a:blip r:embed="rId2"/>
        <a:stretch>
          <a:fillRect/>
        </a:stretch>
      </xdr:blipFill>
      <xdr:spPr>
        <a:xfrm>
          <a:off x="1895475" y="185651775"/>
          <a:ext cx="2181225" cy="1000125"/>
        </a:xfrm>
        <a:prstGeom prst="rect">
          <a:avLst/>
        </a:prstGeom>
        <a:noFill/>
        <a:ln w="9525" cmpd="sng">
          <a:noFill/>
        </a:ln>
      </xdr:spPr>
    </xdr:pic>
    <xdr:clientData/>
  </xdr:twoCellAnchor>
  <xdr:twoCellAnchor editAs="oneCell">
    <xdr:from>
      <xdr:col>3</xdr:col>
      <xdr:colOff>409575</xdr:colOff>
      <xdr:row>569</xdr:row>
      <xdr:rowOff>180975</xdr:rowOff>
    </xdr:from>
    <xdr:to>
      <xdr:col>6</xdr:col>
      <xdr:colOff>809625</xdr:colOff>
      <xdr:row>569</xdr:row>
      <xdr:rowOff>1181100</xdr:rowOff>
    </xdr:to>
    <xdr:pic>
      <xdr:nvPicPr>
        <xdr:cNvPr id="4" name="Image 32" descr="Logo ffgolf.bmp"/>
        <xdr:cNvPicPr preferRelativeResize="1">
          <a:picLocks noChangeAspect="1"/>
        </xdr:cNvPicPr>
      </xdr:nvPicPr>
      <xdr:blipFill>
        <a:blip r:embed="rId2"/>
        <a:stretch>
          <a:fillRect/>
        </a:stretch>
      </xdr:blipFill>
      <xdr:spPr>
        <a:xfrm>
          <a:off x="1895475" y="177250725"/>
          <a:ext cx="2181225" cy="1000125"/>
        </a:xfrm>
        <a:prstGeom prst="rect">
          <a:avLst/>
        </a:prstGeom>
        <a:noFill/>
        <a:ln w="9525" cmpd="sng">
          <a:noFill/>
        </a:ln>
      </xdr:spPr>
    </xdr:pic>
    <xdr:clientData/>
  </xdr:twoCellAnchor>
  <xdr:twoCellAnchor editAs="oneCell">
    <xdr:from>
      <xdr:col>3</xdr:col>
      <xdr:colOff>409575</xdr:colOff>
      <xdr:row>542</xdr:row>
      <xdr:rowOff>180975</xdr:rowOff>
    </xdr:from>
    <xdr:to>
      <xdr:col>6</xdr:col>
      <xdr:colOff>809625</xdr:colOff>
      <xdr:row>542</xdr:row>
      <xdr:rowOff>1181100</xdr:rowOff>
    </xdr:to>
    <xdr:pic>
      <xdr:nvPicPr>
        <xdr:cNvPr id="5" name="Image 32" descr="Logo ffgolf.bmp"/>
        <xdr:cNvPicPr preferRelativeResize="1">
          <a:picLocks noChangeAspect="1"/>
        </xdr:cNvPicPr>
      </xdr:nvPicPr>
      <xdr:blipFill>
        <a:blip r:embed="rId2"/>
        <a:stretch>
          <a:fillRect/>
        </a:stretch>
      </xdr:blipFill>
      <xdr:spPr>
        <a:xfrm>
          <a:off x="1895475" y="168849675"/>
          <a:ext cx="2181225" cy="1000125"/>
        </a:xfrm>
        <a:prstGeom prst="rect">
          <a:avLst/>
        </a:prstGeom>
        <a:noFill/>
        <a:ln w="9525" cmpd="sng">
          <a:noFill/>
        </a:ln>
      </xdr:spPr>
    </xdr:pic>
    <xdr:clientData/>
  </xdr:twoCellAnchor>
  <xdr:twoCellAnchor editAs="oneCell">
    <xdr:from>
      <xdr:col>3</xdr:col>
      <xdr:colOff>409575</xdr:colOff>
      <xdr:row>515</xdr:row>
      <xdr:rowOff>180975</xdr:rowOff>
    </xdr:from>
    <xdr:to>
      <xdr:col>6</xdr:col>
      <xdr:colOff>809625</xdr:colOff>
      <xdr:row>515</xdr:row>
      <xdr:rowOff>1181100</xdr:rowOff>
    </xdr:to>
    <xdr:pic>
      <xdr:nvPicPr>
        <xdr:cNvPr id="6" name="Image 32" descr="Logo ffgolf.bmp"/>
        <xdr:cNvPicPr preferRelativeResize="1">
          <a:picLocks noChangeAspect="1"/>
        </xdr:cNvPicPr>
      </xdr:nvPicPr>
      <xdr:blipFill>
        <a:blip r:embed="rId2"/>
        <a:stretch>
          <a:fillRect/>
        </a:stretch>
      </xdr:blipFill>
      <xdr:spPr>
        <a:xfrm>
          <a:off x="1895475" y="160448625"/>
          <a:ext cx="2181225" cy="1000125"/>
        </a:xfrm>
        <a:prstGeom prst="rect">
          <a:avLst/>
        </a:prstGeom>
        <a:noFill/>
        <a:ln w="9525" cmpd="sng">
          <a:noFill/>
        </a:ln>
      </xdr:spPr>
    </xdr:pic>
    <xdr:clientData/>
  </xdr:twoCellAnchor>
  <xdr:twoCellAnchor editAs="oneCell">
    <xdr:from>
      <xdr:col>3</xdr:col>
      <xdr:colOff>409575</xdr:colOff>
      <xdr:row>488</xdr:row>
      <xdr:rowOff>180975</xdr:rowOff>
    </xdr:from>
    <xdr:to>
      <xdr:col>6</xdr:col>
      <xdr:colOff>809625</xdr:colOff>
      <xdr:row>488</xdr:row>
      <xdr:rowOff>1181100</xdr:rowOff>
    </xdr:to>
    <xdr:pic>
      <xdr:nvPicPr>
        <xdr:cNvPr id="7" name="Image 32" descr="Logo ffgolf.bmp"/>
        <xdr:cNvPicPr preferRelativeResize="1">
          <a:picLocks noChangeAspect="1"/>
        </xdr:cNvPicPr>
      </xdr:nvPicPr>
      <xdr:blipFill>
        <a:blip r:embed="rId2"/>
        <a:stretch>
          <a:fillRect/>
        </a:stretch>
      </xdr:blipFill>
      <xdr:spPr>
        <a:xfrm>
          <a:off x="1895475" y="152047575"/>
          <a:ext cx="2181225" cy="1000125"/>
        </a:xfrm>
        <a:prstGeom prst="rect">
          <a:avLst/>
        </a:prstGeom>
        <a:noFill/>
        <a:ln w="9525" cmpd="sng">
          <a:noFill/>
        </a:ln>
      </xdr:spPr>
    </xdr:pic>
    <xdr:clientData/>
  </xdr:twoCellAnchor>
  <xdr:twoCellAnchor editAs="oneCell">
    <xdr:from>
      <xdr:col>3</xdr:col>
      <xdr:colOff>409575</xdr:colOff>
      <xdr:row>461</xdr:row>
      <xdr:rowOff>180975</xdr:rowOff>
    </xdr:from>
    <xdr:to>
      <xdr:col>6</xdr:col>
      <xdr:colOff>809625</xdr:colOff>
      <xdr:row>461</xdr:row>
      <xdr:rowOff>1181100</xdr:rowOff>
    </xdr:to>
    <xdr:pic>
      <xdr:nvPicPr>
        <xdr:cNvPr id="8" name="Image 32" descr="Logo ffgolf.bmp"/>
        <xdr:cNvPicPr preferRelativeResize="1">
          <a:picLocks noChangeAspect="1"/>
        </xdr:cNvPicPr>
      </xdr:nvPicPr>
      <xdr:blipFill>
        <a:blip r:embed="rId2"/>
        <a:stretch>
          <a:fillRect/>
        </a:stretch>
      </xdr:blipFill>
      <xdr:spPr>
        <a:xfrm>
          <a:off x="1895475" y="143646525"/>
          <a:ext cx="2181225" cy="1000125"/>
        </a:xfrm>
        <a:prstGeom prst="rect">
          <a:avLst/>
        </a:prstGeom>
        <a:noFill/>
        <a:ln w="9525" cmpd="sng">
          <a:noFill/>
        </a:ln>
      </xdr:spPr>
    </xdr:pic>
    <xdr:clientData/>
  </xdr:twoCellAnchor>
  <xdr:twoCellAnchor editAs="oneCell">
    <xdr:from>
      <xdr:col>3</xdr:col>
      <xdr:colOff>409575</xdr:colOff>
      <xdr:row>434</xdr:row>
      <xdr:rowOff>180975</xdr:rowOff>
    </xdr:from>
    <xdr:to>
      <xdr:col>6</xdr:col>
      <xdr:colOff>809625</xdr:colOff>
      <xdr:row>434</xdr:row>
      <xdr:rowOff>1181100</xdr:rowOff>
    </xdr:to>
    <xdr:pic>
      <xdr:nvPicPr>
        <xdr:cNvPr id="9" name="Image 32" descr="Logo ffgolf.bmp"/>
        <xdr:cNvPicPr preferRelativeResize="1">
          <a:picLocks noChangeAspect="1"/>
        </xdr:cNvPicPr>
      </xdr:nvPicPr>
      <xdr:blipFill>
        <a:blip r:embed="rId2"/>
        <a:stretch>
          <a:fillRect/>
        </a:stretch>
      </xdr:blipFill>
      <xdr:spPr>
        <a:xfrm>
          <a:off x="1895475" y="135245475"/>
          <a:ext cx="2181225" cy="1000125"/>
        </a:xfrm>
        <a:prstGeom prst="rect">
          <a:avLst/>
        </a:prstGeom>
        <a:noFill/>
        <a:ln w="9525" cmpd="sng">
          <a:noFill/>
        </a:ln>
      </xdr:spPr>
    </xdr:pic>
    <xdr:clientData/>
  </xdr:twoCellAnchor>
  <xdr:twoCellAnchor editAs="oneCell">
    <xdr:from>
      <xdr:col>3</xdr:col>
      <xdr:colOff>409575</xdr:colOff>
      <xdr:row>407</xdr:row>
      <xdr:rowOff>180975</xdr:rowOff>
    </xdr:from>
    <xdr:to>
      <xdr:col>6</xdr:col>
      <xdr:colOff>809625</xdr:colOff>
      <xdr:row>407</xdr:row>
      <xdr:rowOff>1181100</xdr:rowOff>
    </xdr:to>
    <xdr:pic>
      <xdr:nvPicPr>
        <xdr:cNvPr id="10" name="Image 32" descr="Logo ffgolf.bmp"/>
        <xdr:cNvPicPr preferRelativeResize="1">
          <a:picLocks noChangeAspect="1"/>
        </xdr:cNvPicPr>
      </xdr:nvPicPr>
      <xdr:blipFill>
        <a:blip r:embed="rId2"/>
        <a:stretch>
          <a:fillRect/>
        </a:stretch>
      </xdr:blipFill>
      <xdr:spPr>
        <a:xfrm>
          <a:off x="1895475" y="126844425"/>
          <a:ext cx="2181225" cy="1000125"/>
        </a:xfrm>
        <a:prstGeom prst="rect">
          <a:avLst/>
        </a:prstGeom>
        <a:noFill/>
        <a:ln w="9525" cmpd="sng">
          <a:noFill/>
        </a:ln>
      </xdr:spPr>
    </xdr:pic>
    <xdr:clientData/>
  </xdr:twoCellAnchor>
  <xdr:twoCellAnchor editAs="oneCell">
    <xdr:from>
      <xdr:col>3</xdr:col>
      <xdr:colOff>409575</xdr:colOff>
      <xdr:row>380</xdr:row>
      <xdr:rowOff>180975</xdr:rowOff>
    </xdr:from>
    <xdr:to>
      <xdr:col>6</xdr:col>
      <xdr:colOff>809625</xdr:colOff>
      <xdr:row>380</xdr:row>
      <xdr:rowOff>1181100</xdr:rowOff>
    </xdr:to>
    <xdr:pic>
      <xdr:nvPicPr>
        <xdr:cNvPr id="11" name="Image 32" descr="Logo ffgolf.bmp"/>
        <xdr:cNvPicPr preferRelativeResize="1">
          <a:picLocks noChangeAspect="1"/>
        </xdr:cNvPicPr>
      </xdr:nvPicPr>
      <xdr:blipFill>
        <a:blip r:embed="rId2"/>
        <a:stretch>
          <a:fillRect/>
        </a:stretch>
      </xdr:blipFill>
      <xdr:spPr>
        <a:xfrm>
          <a:off x="1895475" y="118443375"/>
          <a:ext cx="2181225" cy="1000125"/>
        </a:xfrm>
        <a:prstGeom prst="rect">
          <a:avLst/>
        </a:prstGeom>
        <a:noFill/>
        <a:ln w="9525" cmpd="sng">
          <a:noFill/>
        </a:ln>
      </xdr:spPr>
    </xdr:pic>
    <xdr:clientData/>
  </xdr:twoCellAnchor>
  <xdr:twoCellAnchor editAs="oneCell">
    <xdr:from>
      <xdr:col>3</xdr:col>
      <xdr:colOff>409575</xdr:colOff>
      <xdr:row>353</xdr:row>
      <xdr:rowOff>180975</xdr:rowOff>
    </xdr:from>
    <xdr:to>
      <xdr:col>6</xdr:col>
      <xdr:colOff>809625</xdr:colOff>
      <xdr:row>353</xdr:row>
      <xdr:rowOff>1181100</xdr:rowOff>
    </xdr:to>
    <xdr:pic>
      <xdr:nvPicPr>
        <xdr:cNvPr id="12" name="Image 32" descr="Logo ffgolf.bmp"/>
        <xdr:cNvPicPr preferRelativeResize="1">
          <a:picLocks noChangeAspect="1"/>
        </xdr:cNvPicPr>
      </xdr:nvPicPr>
      <xdr:blipFill>
        <a:blip r:embed="rId2"/>
        <a:stretch>
          <a:fillRect/>
        </a:stretch>
      </xdr:blipFill>
      <xdr:spPr>
        <a:xfrm>
          <a:off x="1895475" y="110042325"/>
          <a:ext cx="2181225" cy="1000125"/>
        </a:xfrm>
        <a:prstGeom prst="rect">
          <a:avLst/>
        </a:prstGeom>
        <a:noFill/>
        <a:ln w="9525" cmpd="sng">
          <a:noFill/>
        </a:ln>
      </xdr:spPr>
    </xdr:pic>
    <xdr:clientData/>
  </xdr:twoCellAnchor>
  <xdr:twoCellAnchor editAs="oneCell">
    <xdr:from>
      <xdr:col>3</xdr:col>
      <xdr:colOff>409575</xdr:colOff>
      <xdr:row>326</xdr:row>
      <xdr:rowOff>180975</xdr:rowOff>
    </xdr:from>
    <xdr:to>
      <xdr:col>6</xdr:col>
      <xdr:colOff>809625</xdr:colOff>
      <xdr:row>326</xdr:row>
      <xdr:rowOff>1181100</xdr:rowOff>
    </xdr:to>
    <xdr:pic>
      <xdr:nvPicPr>
        <xdr:cNvPr id="13" name="Image 32" descr="Logo ffgolf.bmp"/>
        <xdr:cNvPicPr preferRelativeResize="1">
          <a:picLocks noChangeAspect="1"/>
        </xdr:cNvPicPr>
      </xdr:nvPicPr>
      <xdr:blipFill>
        <a:blip r:embed="rId2"/>
        <a:stretch>
          <a:fillRect/>
        </a:stretch>
      </xdr:blipFill>
      <xdr:spPr>
        <a:xfrm>
          <a:off x="1895475" y="101641275"/>
          <a:ext cx="2181225" cy="1000125"/>
        </a:xfrm>
        <a:prstGeom prst="rect">
          <a:avLst/>
        </a:prstGeom>
        <a:noFill/>
        <a:ln w="9525" cmpd="sng">
          <a:noFill/>
        </a:ln>
      </xdr:spPr>
    </xdr:pic>
    <xdr:clientData/>
  </xdr:twoCellAnchor>
  <xdr:twoCellAnchor editAs="oneCell">
    <xdr:from>
      <xdr:col>3</xdr:col>
      <xdr:colOff>409575</xdr:colOff>
      <xdr:row>299</xdr:row>
      <xdr:rowOff>180975</xdr:rowOff>
    </xdr:from>
    <xdr:to>
      <xdr:col>6</xdr:col>
      <xdr:colOff>809625</xdr:colOff>
      <xdr:row>299</xdr:row>
      <xdr:rowOff>1181100</xdr:rowOff>
    </xdr:to>
    <xdr:pic>
      <xdr:nvPicPr>
        <xdr:cNvPr id="14" name="Image 32" descr="Logo ffgolf.bmp"/>
        <xdr:cNvPicPr preferRelativeResize="1">
          <a:picLocks noChangeAspect="1"/>
        </xdr:cNvPicPr>
      </xdr:nvPicPr>
      <xdr:blipFill>
        <a:blip r:embed="rId2"/>
        <a:stretch>
          <a:fillRect/>
        </a:stretch>
      </xdr:blipFill>
      <xdr:spPr>
        <a:xfrm>
          <a:off x="1895475" y="93240225"/>
          <a:ext cx="2181225" cy="1000125"/>
        </a:xfrm>
        <a:prstGeom prst="rect">
          <a:avLst/>
        </a:prstGeom>
        <a:noFill/>
        <a:ln w="9525" cmpd="sng">
          <a:noFill/>
        </a:ln>
      </xdr:spPr>
    </xdr:pic>
    <xdr:clientData/>
  </xdr:twoCellAnchor>
  <xdr:twoCellAnchor editAs="oneCell">
    <xdr:from>
      <xdr:col>3</xdr:col>
      <xdr:colOff>409575</xdr:colOff>
      <xdr:row>272</xdr:row>
      <xdr:rowOff>180975</xdr:rowOff>
    </xdr:from>
    <xdr:to>
      <xdr:col>6</xdr:col>
      <xdr:colOff>809625</xdr:colOff>
      <xdr:row>272</xdr:row>
      <xdr:rowOff>1181100</xdr:rowOff>
    </xdr:to>
    <xdr:pic>
      <xdr:nvPicPr>
        <xdr:cNvPr id="15" name="Image 32" descr="Logo ffgolf.bmp"/>
        <xdr:cNvPicPr preferRelativeResize="1">
          <a:picLocks noChangeAspect="1"/>
        </xdr:cNvPicPr>
      </xdr:nvPicPr>
      <xdr:blipFill>
        <a:blip r:embed="rId2"/>
        <a:stretch>
          <a:fillRect/>
        </a:stretch>
      </xdr:blipFill>
      <xdr:spPr>
        <a:xfrm>
          <a:off x="1895475" y="84839175"/>
          <a:ext cx="2181225" cy="1000125"/>
        </a:xfrm>
        <a:prstGeom prst="rect">
          <a:avLst/>
        </a:prstGeom>
        <a:noFill/>
        <a:ln w="9525" cmpd="sng">
          <a:noFill/>
        </a:ln>
      </xdr:spPr>
    </xdr:pic>
    <xdr:clientData/>
  </xdr:twoCellAnchor>
  <xdr:twoCellAnchor editAs="oneCell">
    <xdr:from>
      <xdr:col>3</xdr:col>
      <xdr:colOff>409575</xdr:colOff>
      <xdr:row>245</xdr:row>
      <xdr:rowOff>180975</xdr:rowOff>
    </xdr:from>
    <xdr:to>
      <xdr:col>6</xdr:col>
      <xdr:colOff>809625</xdr:colOff>
      <xdr:row>245</xdr:row>
      <xdr:rowOff>1181100</xdr:rowOff>
    </xdr:to>
    <xdr:pic>
      <xdr:nvPicPr>
        <xdr:cNvPr id="16" name="Image 32" descr="Logo ffgolf.bmp"/>
        <xdr:cNvPicPr preferRelativeResize="1">
          <a:picLocks noChangeAspect="1"/>
        </xdr:cNvPicPr>
      </xdr:nvPicPr>
      <xdr:blipFill>
        <a:blip r:embed="rId2"/>
        <a:stretch>
          <a:fillRect/>
        </a:stretch>
      </xdr:blipFill>
      <xdr:spPr>
        <a:xfrm>
          <a:off x="1895475" y="76438125"/>
          <a:ext cx="2181225" cy="1000125"/>
        </a:xfrm>
        <a:prstGeom prst="rect">
          <a:avLst/>
        </a:prstGeom>
        <a:noFill/>
        <a:ln w="9525" cmpd="sng">
          <a:noFill/>
        </a:ln>
      </xdr:spPr>
    </xdr:pic>
    <xdr:clientData/>
  </xdr:twoCellAnchor>
  <xdr:twoCellAnchor editAs="oneCell">
    <xdr:from>
      <xdr:col>3</xdr:col>
      <xdr:colOff>409575</xdr:colOff>
      <xdr:row>218</xdr:row>
      <xdr:rowOff>180975</xdr:rowOff>
    </xdr:from>
    <xdr:to>
      <xdr:col>6</xdr:col>
      <xdr:colOff>809625</xdr:colOff>
      <xdr:row>218</xdr:row>
      <xdr:rowOff>1181100</xdr:rowOff>
    </xdr:to>
    <xdr:pic>
      <xdr:nvPicPr>
        <xdr:cNvPr id="17" name="Image 32" descr="Logo ffgolf.bmp"/>
        <xdr:cNvPicPr preferRelativeResize="1">
          <a:picLocks noChangeAspect="1"/>
        </xdr:cNvPicPr>
      </xdr:nvPicPr>
      <xdr:blipFill>
        <a:blip r:embed="rId2"/>
        <a:stretch>
          <a:fillRect/>
        </a:stretch>
      </xdr:blipFill>
      <xdr:spPr>
        <a:xfrm>
          <a:off x="1895475" y="68037075"/>
          <a:ext cx="2181225" cy="1000125"/>
        </a:xfrm>
        <a:prstGeom prst="rect">
          <a:avLst/>
        </a:prstGeom>
        <a:noFill/>
        <a:ln w="9525" cmpd="sng">
          <a:noFill/>
        </a:ln>
      </xdr:spPr>
    </xdr:pic>
    <xdr:clientData/>
  </xdr:twoCellAnchor>
  <xdr:twoCellAnchor editAs="oneCell">
    <xdr:from>
      <xdr:col>3</xdr:col>
      <xdr:colOff>409575</xdr:colOff>
      <xdr:row>191</xdr:row>
      <xdr:rowOff>180975</xdr:rowOff>
    </xdr:from>
    <xdr:to>
      <xdr:col>6</xdr:col>
      <xdr:colOff>809625</xdr:colOff>
      <xdr:row>191</xdr:row>
      <xdr:rowOff>1181100</xdr:rowOff>
    </xdr:to>
    <xdr:pic>
      <xdr:nvPicPr>
        <xdr:cNvPr id="18" name="Image 32" descr="Logo ffgolf.bmp"/>
        <xdr:cNvPicPr preferRelativeResize="1">
          <a:picLocks noChangeAspect="1"/>
        </xdr:cNvPicPr>
      </xdr:nvPicPr>
      <xdr:blipFill>
        <a:blip r:embed="rId2"/>
        <a:stretch>
          <a:fillRect/>
        </a:stretch>
      </xdr:blipFill>
      <xdr:spPr>
        <a:xfrm>
          <a:off x="1895475" y="59645550"/>
          <a:ext cx="2181225" cy="1000125"/>
        </a:xfrm>
        <a:prstGeom prst="rect">
          <a:avLst/>
        </a:prstGeom>
        <a:noFill/>
        <a:ln w="9525" cmpd="sng">
          <a:noFill/>
        </a:ln>
      </xdr:spPr>
    </xdr:pic>
    <xdr:clientData/>
  </xdr:twoCellAnchor>
  <xdr:twoCellAnchor editAs="oneCell">
    <xdr:from>
      <xdr:col>3</xdr:col>
      <xdr:colOff>409575</xdr:colOff>
      <xdr:row>164</xdr:row>
      <xdr:rowOff>180975</xdr:rowOff>
    </xdr:from>
    <xdr:to>
      <xdr:col>6</xdr:col>
      <xdr:colOff>809625</xdr:colOff>
      <xdr:row>164</xdr:row>
      <xdr:rowOff>1181100</xdr:rowOff>
    </xdr:to>
    <xdr:pic>
      <xdr:nvPicPr>
        <xdr:cNvPr id="19" name="Image 32" descr="Logo ffgolf.bmp"/>
        <xdr:cNvPicPr preferRelativeResize="1">
          <a:picLocks noChangeAspect="1"/>
        </xdr:cNvPicPr>
      </xdr:nvPicPr>
      <xdr:blipFill>
        <a:blip r:embed="rId2"/>
        <a:stretch>
          <a:fillRect/>
        </a:stretch>
      </xdr:blipFill>
      <xdr:spPr>
        <a:xfrm>
          <a:off x="1895475" y="51254025"/>
          <a:ext cx="2181225" cy="1000125"/>
        </a:xfrm>
        <a:prstGeom prst="rect">
          <a:avLst/>
        </a:prstGeom>
        <a:noFill/>
        <a:ln w="9525" cmpd="sng">
          <a:noFill/>
        </a:ln>
      </xdr:spPr>
    </xdr:pic>
    <xdr:clientData/>
  </xdr:twoCellAnchor>
  <xdr:twoCellAnchor editAs="oneCell">
    <xdr:from>
      <xdr:col>3</xdr:col>
      <xdr:colOff>409575</xdr:colOff>
      <xdr:row>137</xdr:row>
      <xdr:rowOff>180975</xdr:rowOff>
    </xdr:from>
    <xdr:to>
      <xdr:col>6</xdr:col>
      <xdr:colOff>809625</xdr:colOff>
      <xdr:row>137</xdr:row>
      <xdr:rowOff>1181100</xdr:rowOff>
    </xdr:to>
    <xdr:pic>
      <xdr:nvPicPr>
        <xdr:cNvPr id="20" name="Image 32" descr="Logo ffgolf.bmp"/>
        <xdr:cNvPicPr preferRelativeResize="1">
          <a:picLocks noChangeAspect="1"/>
        </xdr:cNvPicPr>
      </xdr:nvPicPr>
      <xdr:blipFill>
        <a:blip r:embed="rId2"/>
        <a:stretch>
          <a:fillRect/>
        </a:stretch>
      </xdr:blipFill>
      <xdr:spPr>
        <a:xfrm>
          <a:off x="1895475" y="42862500"/>
          <a:ext cx="2181225" cy="1000125"/>
        </a:xfrm>
        <a:prstGeom prst="rect">
          <a:avLst/>
        </a:prstGeom>
        <a:noFill/>
        <a:ln w="9525" cmpd="sng">
          <a:noFill/>
        </a:ln>
      </xdr:spPr>
    </xdr:pic>
    <xdr:clientData/>
  </xdr:twoCellAnchor>
  <xdr:twoCellAnchor editAs="oneCell">
    <xdr:from>
      <xdr:col>3</xdr:col>
      <xdr:colOff>409575</xdr:colOff>
      <xdr:row>110</xdr:row>
      <xdr:rowOff>180975</xdr:rowOff>
    </xdr:from>
    <xdr:to>
      <xdr:col>6</xdr:col>
      <xdr:colOff>809625</xdr:colOff>
      <xdr:row>110</xdr:row>
      <xdr:rowOff>1181100</xdr:rowOff>
    </xdr:to>
    <xdr:pic>
      <xdr:nvPicPr>
        <xdr:cNvPr id="21" name="Image 32" descr="Logo ffgolf.bmp"/>
        <xdr:cNvPicPr preferRelativeResize="1">
          <a:picLocks noChangeAspect="1"/>
        </xdr:cNvPicPr>
      </xdr:nvPicPr>
      <xdr:blipFill>
        <a:blip r:embed="rId2"/>
        <a:stretch>
          <a:fillRect/>
        </a:stretch>
      </xdr:blipFill>
      <xdr:spPr>
        <a:xfrm>
          <a:off x="1895475" y="34470975"/>
          <a:ext cx="2181225" cy="1000125"/>
        </a:xfrm>
        <a:prstGeom prst="rect">
          <a:avLst/>
        </a:prstGeom>
        <a:noFill/>
        <a:ln w="9525" cmpd="sng">
          <a:noFill/>
        </a:ln>
      </xdr:spPr>
    </xdr:pic>
    <xdr:clientData/>
  </xdr:twoCellAnchor>
  <xdr:twoCellAnchor editAs="oneCell">
    <xdr:from>
      <xdr:col>3</xdr:col>
      <xdr:colOff>409575</xdr:colOff>
      <xdr:row>83</xdr:row>
      <xdr:rowOff>180975</xdr:rowOff>
    </xdr:from>
    <xdr:to>
      <xdr:col>6</xdr:col>
      <xdr:colOff>809625</xdr:colOff>
      <xdr:row>83</xdr:row>
      <xdr:rowOff>1181100</xdr:rowOff>
    </xdr:to>
    <xdr:pic>
      <xdr:nvPicPr>
        <xdr:cNvPr id="22" name="Image 32" descr="Logo ffgolf.bmp"/>
        <xdr:cNvPicPr preferRelativeResize="1">
          <a:picLocks noChangeAspect="1"/>
        </xdr:cNvPicPr>
      </xdr:nvPicPr>
      <xdr:blipFill>
        <a:blip r:embed="rId2"/>
        <a:stretch>
          <a:fillRect/>
        </a:stretch>
      </xdr:blipFill>
      <xdr:spPr>
        <a:xfrm>
          <a:off x="1895475" y="26079450"/>
          <a:ext cx="2181225" cy="1000125"/>
        </a:xfrm>
        <a:prstGeom prst="rect">
          <a:avLst/>
        </a:prstGeom>
        <a:noFill/>
        <a:ln w="9525" cmpd="sng">
          <a:noFill/>
        </a:ln>
      </xdr:spPr>
    </xdr:pic>
    <xdr:clientData/>
  </xdr:twoCellAnchor>
  <xdr:twoCellAnchor editAs="oneCell">
    <xdr:from>
      <xdr:col>3</xdr:col>
      <xdr:colOff>409575</xdr:colOff>
      <xdr:row>56</xdr:row>
      <xdr:rowOff>180975</xdr:rowOff>
    </xdr:from>
    <xdr:to>
      <xdr:col>6</xdr:col>
      <xdr:colOff>809625</xdr:colOff>
      <xdr:row>56</xdr:row>
      <xdr:rowOff>1181100</xdr:rowOff>
    </xdr:to>
    <xdr:pic>
      <xdr:nvPicPr>
        <xdr:cNvPr id="23" name="Image 32" descr="Logo ffgolf.bmp"/>
        <xdr:cNvPicPr preferRelativeResize="1">
          <a:picLocks noChangeAspect="1"/>
        </xdr:cNvPicPr>
      </xdr:nvPicPr>
      <xdr:blipFill>
        <a:blip r:embed="rId2"/>
        <a:stretch>
          <a:fillRect/>
        </a:stretch>
      </xdr:blipFill>
      <xdr:spPr>
        <a:xfrm>
          <a:off x="1895475" y="17687925"/>
          <a:ext cx="2181225" cy="1000125"/>
        </a:xfrm>
        <a:prstGeom prst="rect">
          <a:avLst/>
        </a:prstGeom>
        <a:noFill/>
        <a:ln w="9525" cmpd="sng">
          <a:noFill/>
        </a:ln>
      </xdr:spPr>
    </xdr:pic>
    <xdr:clientData/>
  </xdr:twoCellAnchor>
  <xdr:twoCellAnchor editAs="oneCell">
    <xdr:from>
      <xdr:col>3</xdr:col>
      <xdr:colOff>409575</xdr:colOff>
      <xdr:row>29</xdr:row>
      <xdr:rowOff>180975</xdr:rowOff>
    </xdr:from>
    <xdr:to>
      <xdr:col>6</xdr:col>
      <xdr:colOff>809625</xdr:colOff>
      <xdr:row>29</xdr:row>
      <xdr:rowOff>1181100</xdr:rowOff>
    </xdr:to>
    <xdr:pic>
      <xdr:nvPicPr>
        <xdr:cNvPr id="24" name="Image 32" descr="Logo ffgolf.bmp"/>
        <xdr:cNvPicPr preferRelativeResize="1">
          <a:picLocks noChangeAspect="1"/>
        </xdr:cNvPicPr>
      </xdr:nvPicPr>
      <xdr:blipFill>
        <a:blip r:embed="rId2"/>
        <a:stretch>
          <a:fillRect/>
        </a:stretch>
      </xdr:blipFill>
      <xdr:spPr>
        <a:xfrm>
          <a:off x="1895475" y="9296400"/>
          <a:ext cx="2181225" cy="1000125"/>
        </a:xfrm>
        <a:prstGeom prst="rect">
          <a:avLst/>
        </a:prstGeom>
        <a:noFill/>
        <a:ln w="9525" cmpd="sng">
          <a:noFill/>
        </a:ln>
      </xdr:spPr>
    </xdr:pic>
    <xdr:clientData/>
  </xdr:twoCellAnchor>
  <xdr:twoCellAnchor editAs="oneCell">
    <xdr:from>
      <xdr:col>3</xdr:col>
      <xdr:colOff>409575</xdr:colOff>
      <xdr:row>2</xdr:row>
      <xdr:rowOff>180975</xdr:rowOff>
    </xdr:from>
    <xdr:to>
      <xdr:col>6</xdr:col>
      <xdr:colOff>809625</xdr:colOff>
      <xdr:row>2</xdr:row>
      <xdr:rowOff>1181100</xdr:rowOff>
    </xdr:to>
    <xdr:pic>
      <xdr:nvPicPr>
        <xdr:cNvPr id="25" name="Image 32" descr="Logo ffgolf.bmp"/>
        <xdr:cNvPicPr preferRelativeResize="1">
          <a:picLocks noChangeAspect="1"/>
        </xdr:cNvPicPr>
      </xdr:nvPicPr>
      <xdr:blipFill>
        <a:blip r:embed="rId2"/>
        <a:stretch>
          <a:fillRect/>
        </a:stretch>
      </xdr:blipFill>
      <xdr:spPr>
        <a:xfrm>
          <a:off x="1895475" y="923925"/>
          <a:ext cx="2181225" cy="1000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xdr:row>
      <xdr:rowOff>438150</xdr:rowOff>
    </xdr:from>
    <xdr:to>
      <xdr:col>4</xdr:col>
      <xdr:colOff>228600</xdr:colOff>
      <xdr:row>7</xdr:row>
      <xdr:rowOff>257175</xdr:rowOff>
    </xdr:to>
    <xdr:pic>
      <xdr:nvPicPr>
        <xdr:cNvPr id="1" name="Image 95" descr="Logo ffgolf.bmp"/>
        <xdr:cNvPicPr preferRelativeResize="1">
          <a:picLocks noChangeAspect="1"/>
        </xdr:cNvPicPr>
      </xdr:nvPicPr>
      <xdr:blipFill>
        <a:blip r:embed="rId1"/>
        <a:stretch>
          <a:fillRect/>
        </a:stretch>
      </xdr:blipFill>
      <xdr:spPr>
        <a:xfrm>
          <a:off x="400050" y="2486025"/>
          <a:ext cx="1924050" cy="866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66675</xdr:rowOff>
    </xdr:from>
    <xdr:to>
      <xdr:col>2</xdr:col>
      <xdr:colOff>200025</xdr:colOff>
      <xdr:row>6</xdr:row>
      <xdr:rowOff>123825</xdr:rowOff>
    </xdr:to>
    <xdr:pic>
      <xdr:nvPicPr>
        <xdr:cNvPr id="1" name="Image 95" descr="Logo ffgolf.bmp"/>
        <xdr:cNvPicPr preferRelativeResize="1">
          <a:picLocks noChangeAspect="1"/>
        </xdr:cNvPicPr>
      </xdr:nvPicPr>
      <xdr:blipFill>
        <a:blip r:embed="rId1"/>
        <a:stretch>
          <a:fillRect/>
        </a:stretch>
      </xdr:blipFill>
      <xdr:spPr>
        <a:xfrm>
          <a:off x="476250" y="2171700"/>
          <a:ext cx="19907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dimension ref="A1:K10"/>
  <sheetViews>
    <sheetView showGridLines="0" zoomScalePageLayoutView="0" workbookViewId="0" topLeftCell="A1">
      <selection activeCell="B1" sqref="B1:K1"/>
    </sheetView>
  </sheetViews>
  <sheetFormatPr defaultColWidth="11.421875" defaultRowHeight="12.75"/>
  <cols>
    <col min="2" max="11" width="11.7109375" style="0" customWidth="1"/>
  </cols>
  <sheetData>
    <row r="1" spans="2:11" ht="63" customHeight="1" thickBot="1" thickTop="1">
      <c r="B1" s="182" t="s">
        <v>51</v>
      </c>
      <c r="C1" s="183"/>
      <c r="D1" s="183"/>
      <c r="E1" s="183"/>
      <c r="F1" s="183"/>
      <c r="G1" s="183"/>
      <c r="H1" s="183"/>
      <c r="I1" s="183"/>
      <c r="J1" s="183"/>
      <c r="K1" s="184"/>
    </row>
    <row r="2" ht="13.5" thickTop="1"/>
    <row r="3" spans="1:11" ht="39.75" customHeight="1">
      <c r="A3" s="6"/>
      <c r="B3" s="185" t="s">
        <v>11</v>
      </c>
      <c r="C3" s="186"/>
      <c r="D3" s="186"/>
      <c r="E3" s="186"/>
      <c r="F3" s="186"/>
      <c r="G3" s="186"/>
      <c r="H3" s="186"/>
      <c r="I3" s="186"/>
      <c r="J3" s="186"/>
      <c r="K3" s="186"/>
    </row>
    <row r="5" spans="1:11" ht="54.75" customHeight="1">
      <c r="A5" s="36" t="s">
        <v>12</v>
      </c>
      <c r="B5" s="187" t="s">
        <v>50</v>
      </c>
      <c r="C5" s="188"/>
      <c r="D5" s="188"/>
      <c r="E5" s="188"/>
      <c r="F5" s="188"/>
      <c r="G5" s="188"/>
      <c r="H5" s="188"/>
      <c r="I5" s="188"/>
      <c r="J5" s="188"/>
      <c r="K5" s="188"/>
    </row>
    <row r="6" spans="1:11" ht="15.75" customHeight="1" thickBot="1">
      <c r="A6" s="27"/>
      <c r="B6" s="33"/>
      <c r="C6" s="34"/>
      <c r="D6" s="34"/>
      <c r="E6" s="34"/>
      <c r="F6" s="34"/>
      <c r="G6" s="34"/>
      <c r="H6" s="34"/>
      <c r="I6" s="34"/>
      <c r="J6" s="34"/>
      <c r="K6" s="34"/>
    </row>
    <row r="7" spans="2:11" ht="25.5" customHeight="1" thickTop="1">
      <c r="B7" s="189" t="s">
        <v>14</v>
      </c>
      <c r="C7" s="190"/>
      <c r="D7" s="28"/>
      <c r="E7" s="28"/>
      <c r="F7" s="28"/>
      <c r="G7" s="28"/>
      <c r="H7" s="28"/>
      <c r="I7" s="28"/>
      <c r="J7" s="28"/>
      <c r="K7" s="29"/>
    </row>
    <row r="8" spans="2:11" ht="30.75" customHeight="1" thickBot="1">
      <c r="B8" s="30"/>
      <c r="C8" s="31"/>
      <c r="D8" s="31"/>
      <c r="E8" s="31"/>
      <c r="F8" s="31"/>
      <c r="G8" s="31"/>
      <c r="H8" s="31"/>
      <c r="I8" s="31"/>
      <c r="J8" s="31"/>
      <c r="K8" s="32"/>
    </row>
    <row r="9" spans="2:11" ht="12.75" customHeight="1" thickTop="1">
      <c r="B9" s="4"/>
      <c r="C9" s="4"/>
      <c r="D9" s="4"/>
      <c r="E9" s="4"/>
      <c r="F9" s="4"/>
      <c r="G9" s="4"/>
      <c r="H9" s="4"/>
      <c r="I9" s="4"/>
      <c r="J9" s="4"/>
      <c r="K9" s="4"/>
    </row>
    <row r="10" spans="1:11" ht="107.25" customHeight="1">
      <c r="A10" s="36" t="s">
        <v>13</v>
      </c>
      <c r="B10" s="180" t="s">
        <v>49</v>
      </c>
      <c r="C10" s="181"/>
      <c r="D10" s="181"/>
      <c r="E10" s="181"/>
      <c r="F10" s="181"/>
      <c r="G10" s="181"/>
      <c r="H10" s="181"/>
      <c r="I10" s="181"/>
      <c r="J10" s="181"/>
      <c r="K10" s="181"/>
    </row>
    <row r="11" ht="12.75" hidden="1"/>
    <row r="12" ht="12.75" hidden="1"/>
    <row r="13" ht="12.75" hidden="1"/>
    <row r="14" ht="12.75" hidden="1"/>
    <row r="15" ht="12.75" hidden="1"/>
    <row r="16" ht="12.75" hidden="1"/>
    <row r="17" ht="12.75" hidden="1"/>
    <row r="18" ht="12.75" hidden="1"/>
    <row r="19"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 customHeight="1"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sheetData>
  <sheetProtection/>
  <mergeCells count="5">
    <mergeCell ref="B10:K10"/>
    <mergeCell ref="B1:K1"/>
    <mergeCell ref="B3:K3"/>
    <mergeCell ref="B5:K5"/>
    <mergeCell ref="B7:C7"/>
  </mergeCells>
  <printOptions/>
  <pageMargins left="0.787401575" right="0.787401575" top="0.984251969" bottom="0.984251969" header="0.4921259845" footer="0.4921259845"/>
  <pageSetup horizontalDpi="360" verticalDpi="36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21"/>
  <dimension ref="A1:H79"/>
  <sheetViews>
    <sheetView showGridLines="0" zoomScale="85" zoomScaleNormal="85" zoomScalePageLayoutView="0" workbookViewId="0" topLeftCell="A1">
      <selection activeCell="E8" sqref="E8"/>
    </sheetView>
  </sheetViews>
  <sheetFormatPr defaultColWidth="11.421875" defaultRowHeight="12.75"/>
  <cols>
    <col min="1" max="1" width="18.8515625" style="0" customWidth="1"/>
    <col min="2" max="2" width="8.421875" style="0" customWidth="1"/>
    <col min="3" max="3" width="4.8515625" style="4" customWidth="1"/>
    <col min="6" max="6" width="13.8515625" style="0" customWidth="1"/>
    <col min="8" max="8" width="21.8515625" style="0" customWidth="1"/>
  </cols>
  <sheetData>
    <row r="1" spans="1:8" ht="83.25" customHeight="1" thickBot="1">
      <c r="A1" s="191" t="s">
        <v>38</v>
      </c>
      <c r="B1" s="191"/>
      <c r="C1" s="191"/>
      <c r="D1" s="191"/>
      <c r="E1" s="191"/>
      <c r="F1" s="191"/>
      <c r="G1" s="191"/>
      <c r="H1" s="191"/>
    </row>
    <row r="2" spans="1:8" ht="16.5" customHeight="1" thickBot="1">
      <c r="A2" s="2" t="s">
        <v>0</v>
      </c>
      <c r="B2" s="2"/>
      <c r="D2" s="197" t="s">
        <v>52</v>
      </c>
      <c r="E2" s="198"/>
      <c r="F2" s="198"/>
      <c r="G2" s="198"/>
      <c r="H2" s="199"/>
    </row>
    <row r="3" ht="13.5" thickBot="1"/>
    <row r="4" spans="1:8" ht="16.5" thickBot="1">
      <c r="A4" s="2" t="s">
        <v>1</v>
      </c>
      <c r="B4" s="2"/>
      <c r="D4" s="197" t="s">
        <v>54</v>
      </c>
      <c r="E4" s="198"/>
      <c r="F4" s="198"/>
      <c r="G4" s="198"/>
      <c r="H4" s="199"/>
    </row>
    <row r="5" ht="13.5" thickBot="1"/>
    <row r="6" spans="1:8" ht="16.5" thickBot="1">
      <c r="A6" s="2" t="s">
        <v>10</v>
      </c>
      <c r="D6" s="197" t="s">
        <v>55</v>
      </c>
      <c r="E6" s="198"/>
      <c r="F6" s="198"/>
      <c r="G6" s="198"/>
      <c r="H6" s="199"/>
    </row>
    <row r="7" spans="1:8" ht="13.5" customHeight="1" thickBot="1">
      <c r="A7" s="2"/>
      <c r="B7" s="2"/>
      <c r="D7" s="3"/>
      <c r="E7" s="3"/>
      <c r="F7" s="3"/>
      <c r="G7" s="3"/>
      <c r="H7" s="3"/>
    </row>
    <row r="8" spans="1:5" ht="16.5" thickBot="1">
      <c r="A8" s="2" t="s">
        <v>53</v>
      </c>
      <c r="E8" s="80">
        <v>5</v>
      </c>
    </row>
    <row r="9" ht="15.75">
      <c r="F9" s="37"/>
    </row>
    <row r="11" spans="1:6" ht="12" customHeight="1">
      <c r="A11" s="2" t="s">
        <v>2</v>
      </c>
      <c r="C11" s="4">
        <v>1</v>
      </c>
      <c r="D11" s="192" t="s">
        <v>56</v>
      </c>
      <c r="E11" s="195"/>
      <c r="F11" s="196"/>
    </row>
    <row r="12" spans="4:6" ht="12" customHeight="1">
      <c r="D12" s="5"/>
      <c r="E12" s="5"/>
      <c r="F12" s="5"/>
    </row>
    <row r="13" spans="3:6" ht="12" customHeight="1">
      <c r="C13" s="4">
        <v>2</v>
      </c>
      <c r="D13" s="192" t="s">
        <v>66</v>
      </c>
      <c r="E13" s="193"/>
      <c r="F13" s="194"/>
    </row>
    <row r="14" ht="12" customHeight="1"/>
    <row r="15" spans="3:6" ht="12" customHeight="1">
      <c r="C15" s="4">
        <v>3</v>
      </c>
      <c r="D15" s="192" t="s">
        <v>79</v>
      </c>
      <c r="E15" s="193"/>
      <c r="F15" s="194"/>
    </row>
    <row r="16" spans="4:6" ht="12" customHeight="1">
      <c r="D16" s="5"/>
      <c r="E16" s="5"/>
      <c r="F16" s="5"/>
    </row>
    <row r="17" spans="3:6" ht="12" customHeight="1">
      <c r="C17" s="4">
        <v>4</v>
      </c>
      <c r="D17" s="192" t="s">
        <v>91</v>
      </c>
      <c r="E17" s="193"/>
      <c r="F17" s="194"/>
    </row>
    <row r="18" ht="12" customHeight="1"/>
    <row r="19" spans="3:6" ht="12" customHeight="1">
      <c r="C19" s="4">
        <v>5</v>
      </c>
      <c r="D19" s="192" t="s">
        <v>103</v>
      </c>
      <c r="E19" s="193"/>
      <c r="F19" s="194"/>
    </row>
    <row r="20" ht="12" customHeight="1"/>
    <row r="21" spans="3:6" ht="12" customHeight="1">
      <c r="C21" s="4">
        <v>6</v>
      </c>
      <c r="D21" s="192" t="s">
        <v>114</v>
      </c>
      <c r="E21" s="193"/>
      <c r="F21" s="194"/>
    </row>
    <row r="22" ht="12" customHeight="1"/>
    <row r="23" spans="3:6" ht="12" customHeight="1">
      <c r="C23" s="4">
        <v>7</v>
      </c>
      <c r="D23" s="192" t="s">
        <v>124</v>
      </c>
      <c r="E23" s="193"/>
      <c r="F23" s="194"/>
    </row>
    <row r="24" ht="12" customHeight="1"/>
    <row r="25" spans="3:6" ht="12" customHeight="1">
      <c r="C25" s="4">
        <v>8</v>
      </c>
      <c r="D25" s="192" t="s">
        <v>136</v>
      </c>
      <c r="E25" s="193"/>
      <c r="F25" s="194"/>
    </row>
    <row r="26" ht="12" customHeight="1"/>
    <row r="27" spans="3:6" ht="12" customHeight="1">
      <c r="C27" s="4">
        <v>9</v>
      </c>
      <c r="D27" s="192" t="s">
        <v>148</v>
      </c>
      <c r="E27" s="193"/>
      <c r="F27" s="194"/>
    </row>
    <row r="28" ht="12" customHeight="1"/>
    <row r="29" spans="3:6" ht="12" customHeight="1">
      <c r="C29" s="4">
        <v>10</v>
      </c>
      <c r="D29" s="192" t="s">
        <v>159</v>
      </c>
      <c r="E29" s="193"/>
      <c r="F29" s="194"/>
    </row>
    <row r="30" ht="12" customHeight="1"/>
    <row r="31" spans="3:6" ht="12" customHeight="1">
      <c r="C31" s="4">
        <v>11</v>
      </c>
      <c r="D31" s="192" t="s">
        <v>172</v>
      </c>
      <c r="E31" s="193"/>
      <c r="F31" s="194"/>
    </row>
    <row r="32" ht="12" customHeight="1"/>
    <row r="33" spans="3:6" ht="12" customHeight="1">
      <c r="C33" s="4">
        <v>12</v>
      </c>
      <c r="D33" s="192" t="s">
        <v>185</v>
      </c>
      <c r="E33" s="193"/>
      <c r="F33" s="194"/>
    </row>
    <row r="34" ht="12" customHeight="1"/>
    <row r="35" spans="3:6" ht="12" customHeight="1">
      <c r="C35" s="4">
        <v>13</v>
      </c>
      <c r="D35" s="192" t="s">
        <v>197</v>
      </c>
      <c r="E35" s="193"/>
      <c r="F35" s="194"/>
    </row>
    <row r="36" ht="12" customHeight="1"/>
    <row r="37" spans="3:6" ht="12" customHeight="1">
      <c r="C37" s="4">
        <v>14</v>
      </c>
      <c r="D37" s="192" t="s">
        <v>210</v>
      </c>
      <c r="E37" s="193"/>
      <c r="F37" s="194"/>
    </row>
    <row r="38" ht="12" customHeight="1"/>
    <row r="39" spans="3:6" ht="12" customHeight="1">
      <c r="C39" s="4">
        <v>15</v>
      </c>
      <c r="D39" s="192" t="s">
        <v>221</v>
      </c>
      <c r="E39" s="193"/>
      <c r="F39" s="194"/>
    </row>
    <row r="40" ht="12" customHeight="1"/>
    <row r="41" spans="3:6" ht="12" customHeight="1">
      <c r="C41" s="4">
        <v>16</v>
      </c>
      <c r="D41" s="192" t="s">
        <v>232</v>
      </c>
      <c r="E41" s="193"/>
      <c r="F41" s="194"/>
    </row>
    <row r="42" ht="12" customHeight="1"/>
    <row r="43" spans="3:6" ht="12" customHeight="1">
      <c r="C43" s="4">
        <v>17</v>
      </c>
      <c r="D43" s="192" t="s">
        <v>245</v>
      </c>
      <c r="E43" s="193"/>
      <c r="F43" s="194"/>
    </row>
    <row r="44" ht="12" customHeight="1"/>
    <row r="45" spans="3:6" ht="12" customHeight="1">
      <c r="C45" s="4">
        <v>18</v>
      </c>
      <c r="D45" s="192" t="s">
        <v>258</v>
      </c>
      <c r="E45" s="193"/>
      <c r="F45" s="194"/>
    </row>
    <row r="46" ht="12" customHeight="1"/>
    <row r="47" spans="3:6" ht="12" customHeight="1">
      <c r="C47" s="4">
        <v>19</v>
      </c>
      <c r="D47" s="192" t="s">
        <v>271</v>
      </c>
      <c r="E47" s="193"/>
      <c r="F47" s="194"/>
    </row>
    <row r="48" ht="12" customHeight="1"/>
    <row r="49" spans="3:6" ht="12" customHeight="1">
      <c r="C49" s="4">
        <v>20</v>
      </c>
      <c r="D49" s="192" t="s">
        <v>284</v>
      </c>
      <c r="E49" s="193"/>
      <c r="F49" s="194"/>
    </row>
    <row r="50" ht="12" customHeight="1"/>
    <row r="51" spans="3:6" ht="12" customHeight="1">
      <c r="C51" s="4">
        <v>21</v>
      </c>
      <c r="D51" s="192" t="s">
        <v>296</v>
      </c>
      <c r="E51" s="193"/>
      <c r="F51" s="194"/>
    </row>
    <row r="53" spans="3:6" ht="12.75">
      <c r="C53" s="4">
        <v>22</v>
      </c>
      <c r="D53" s="192" t="s">
        <v>308</v>
      </c>
      <c r="E53" s="193"/>
      <c r="F53" s="194"/>
    </row>
    <row r="55" spans="3:6" ht="12.75">
      <c r="C55" s="4">
        <v>23</v>
      </c>
      <c r="D55" s="192" t="s">
        <v>316</v>
      </c>
      <c r="E55" s="193"/>
      <c r="F55" s="194"/>
    </row>
    <row r="56" ht="12.75" hidden="1"/>
    <row r="57" spans="3:6" ht="12.75" hidden="1">
      <c r="C57" s="4">
        <v>24</v>
      </c>
      <c r="D57" s="192"/>
      <c r="E57" s="193"/>
      <c r="F57" s="194"/>
    </row>
    <row r="58" ht="12.75" hidden="1"/>
    <row r="59" spans="3:7" ht="12.75">
      <c r="C59" s="22"/>
      <c r="D59" s="200"/>
      <c r="E59" s="200"/>
      <c r="F59" s="200"/>
      <c r="G59" s="6"/>
    </row>
    <row r="60" spans="3:7" ht="12.75">
      <c r="C60" s="22"/>
      <c r="D60" s="74"/>
      <c r="E60" s="74"/>
      <c r="F60" s="74"/>
      <c r="G60" s="6"/>
    </row>
    <row r="61" spans="3:7" ht="12.75">
      <c r="C61" s="22"/>
      <c r="D61" s="200"/>
      <c r="E61" s="200"/>
      <c r="F61" s="200"/>
      <c r="G61" s="6"/>
    </row>
    <row r="62" spans="4:7" ht="12.75">
      <c r="D62" s="6"/>
      <c r="E62" s="6"/>
      <c r="F62" s="6"/>
      <c r="G62" s="6"/>
    </row>
    <row r="63" spans="4:7" ht="12.75">
      <c r="D63" s="6"/>
      <c r="E63" s="6"/>
      <c r="F63" s="6"/>
      <c r="G63" s="6"/>
    </row>
    <row r="64" spans="4:7" ht="12.75">
      <c r="D64" s="6"/>
      <c r="E64" s="6"/>
      <c r="F64" s="6"/>
      <c r="G64" s="6"/>
    </row>
    <row r="65" spans="4:7" ht="12.75">
      <c r="D65" s="6"/>
      <c r="E65" s="6"/>
      <c r="F65" s="6"/>
      <c r="G65" s="6"/>
    </row>
    <row r="66" spans="4:7" ht="12.75">
      <c r="D66" s="6"/>
      <c r="E66" s="6"/>
      <c r="F66" s="6"/>
      <c r="G66" s="6"/>
    </row>
    <row r="67" spans="4:7" ht="12.75">
      <c r="D67" s="6"/>
      <c r="E67" s="6"/>
      <c r="F67" s="6"/>
      <c r="G67" s="6"/>
    </row>
    <row r="68" spans="4:7" ht="12.75">
      <c r="D68" s="6"/>
      <c r="E68" s="6"/>
      <c r="F68" s="6"/>
      <c r="G68" s="6"/>
    </row>
    <row r="69" spans="4:7" ht="12.75">
      <c r="D69" s="6"/>
      <c r="E69" s="6"/>
      <c r="F69" s="6"/>
      <c r="G69" s="6"/>
    </row>
    <row r="70" spans="4:7" ht="12.75">
      <c r="D70" s="6"/>
      <c r="E70" s="6"/>
      <c r="F70" s="6"/>
      <c r="G70" s="6"/>
    </row>
    <row r="71" spans="4:7" ht="12.75">
      <c r="D71" s="6"/>
      <c r="E71" s="6"/>
      <c r="F71" s="6"/>
      <c r="G71" s="6"/>
    </row>
    <row r="72" spans="4:7" ht="12.75">
      <c r="D72" s="6"/>
      <c r="E72" s="6"/>
      <c r="F72" s="6"/>
      <c r="G72" s="6"/>
    </row>
    <row r="73" spans="4:7" ht="12.75">
      <c r="D73" s="6"/>
      <c r="E73" s="6"/>
      <c r="F73" s="6"/>
      <c r="G73" s="6"/>
    </row>
    <row r="74" spans="4:7" ht="12.75">
      <c r="D74" s="6"/>
      <c r="E74" s="6"/>
      <c r="F74" s="6"/>
      <c r="G74" s="6"/>
    </row>
    <row r="75" spans="4:7" ht="12.75">
      <c r="D75" s="6"/>
      <c r="E75" s="6"/>
      <c r="F75" s="6"/>
      <c r="G75" s="6"/>
    </row>
    <row r="76" spans="4:7" ht="12.75">
      <c r="D76" s="6"/>
      <c r="E76" s="6"/>
      <c r="F76" s="6"/>
      <c r="G76" s="6"/>
    </row>
    <row r="77" spans="4:7" ht="12.75">
      <c r="D77" s="6"/>
      <c r="E77" s="6"/>
      <c r="F77" s="6"/>
      <c r="G77" s="6"/>
    </row>
    <row r="78" spans="4:7" ht="12.75">
      <c r="D78" s="6"/>
      <c r="E78" s="6"/>
      <c r="F78" s="6"/>
      <c r="G78" s="6"/>
    </row>
    <row r="79" spans="4:7" ht="12.75">
      <c r="D79" s="6"/>
      <c r="E79" s="6"/>
      <c r="F79" s="6"/>
      <c r="G79" s="6"/>
    </row>
  </sheetData>
  <sheetProtection/>
  <mergeCells count="30">
    <mergeCell ref="D59:F59"/>
    <mergeCell ref="D61:F61"/>
    <mergeCell ref="D53:F53"/>
    <mergeCell ref="D57:F57"/>
    <mergeCell ref="D51:F51"/>
    <mergeCell ref="D55:F55"/>
    <mergeCell ref="D49:F49"/>
    <mergeCell ref="D45:F45"/>
    <mergeCell ref="D47:F47"/>
    <mergeCell ref="D43:F43"/>
    <mergeCell ref="D37:F37"/>
    <mergeCell ref="D39:F39"/>
    <mergeCell ref="D41:F41"/>
    <mergeCell ref="D19:F19"/>
    <mergeCell ref="D25:F25"/>
    <mergeCell ref="D27:F27"/>
    <mergeCell ref="D21:F21"/>
    <mergeCell ref="D29:F29"/>
    <mergeCell ref="D35:F35"/>
    <mergeCell ref="D33:F33"/>
    <mergeCell ref="D23:F23"/>
    <mergeCell ref="D31:F31"/>
    <mergeCell ref="A1:H1"/>
    <mergeCell ref="D13:F13"/>
    <mergeCell ref="D15:F15"/>
    <mergeCell ref="D17:F17"/>
    <mergeCell ref="D11:F11"/>
    <mergeCell ref="D2:H2"/>
    <mergeCell ref="D4:H4"/>
    <mergeCell ref="D6:H6"/>
  </mergeCells>
  <printOptions/>
  <pageMargins left="0.787401575" right="0.787401575" top="0.984251969" bottom="0.984251969" header="0.4921259845" footer="0.4921259845"/>
  <pageSetup horizontalDpi="600" verticalDpi="600" orientation="portrait" paperSize="9" scale="47" r:id="rId1"/>
</worksheet>
</file>

<file path=xl/worksheets/sheet3.xml><?xml version="1.0" encoding="utf-8"?>
<worksheet xmlns="http://schemas.openxmlformats.org/spreadsheetml/2006/main" xmlns:r="http://schemas.openxmlformats.org/officeDocument/2006/relationships">
  <sheetPr codeName="Feuil7">
    <pageSetUpPr fitToPage="1"/>
  </sheetPr>
  <dimension ref="A1:J650"/>
  <sheetViews>
    <sheetView showGridLines="0" showZeros="0" view="pageBreakPreview" zoomScale="75" zoomScaleSheetLayoutView="75" zoomScalePageLayoutView="0" workbookViewId="0" topLeftCell="A1">
      <selection activeCell="I3" sqref="I3"/>
    </sheetView>
  </sheetViews>
  <sheetFormatPr defaultColWidth="11.421875" defaultRowHeight="12.75"/>
  <cols>
    <col min="1" max="1" width="6.421875" style="6" customWidth="1"/>
    <col min="2" max="2" width="6.7109375" style="39" bestFit="1" customWidth="1"/>
    <col min="3" max="3" width="9.140625" style="6" customWidth="1"/>
    <col min="4" max="4" width="8.7109375" style="6" customWidth="1"/>
    <col min="5" max="5" width="5.57421875" style="6" customWidth="1"/>
    <col min="6" max="6" width="12.421875" style="6" customWidth="1"/>
    <col min="7" max="7" width="33.140625" style="6" customWidth="1"/>
    <col min="8" max="8" width="8.28125" style="6" customWidth="1"/>
    <col min="9" max="16384" width="11.421875" style="6" customWidth="1"/>
  </cols>
  <sheetData>
    <row r="1" spans="1:8" ht="29.25" customHeight="1">
      <c r="A1" s="228" t="s">
        <v>26</v>
      </c>
      <c r="B1" s="228"/>
      <c r="C1" s="228"/>
      <c r="D1" s="228"/>
      <c r="E1" s="228"/>
      <c r="F1" s="228"/>
      <c r="G1" s="228"/>
      <c r="H1" s="35"/>
    </row>
    <row r="2" spans="1:8" ht="29.25" customHeight="1">
      <c r="A2" s="228"/>
      <c r="B2" s="228"/>
      <c r="C2" s="228"/>
      <c r="D2" s="228"/>
      <c r="E2" s="228"/>
      <c r="F2" s="228"/>
      <c r="G2" s="228"/>
      <c r="H2" s="35"/>
    </row>
    <row r="3" spans="1:8" ht="105.75" customHeight="1">
      <c r="A3" s="62"/>
      <c r="B3" s="63"/>
      <c r="C3" s="64"/>
      <c r="D3" s="65"/>
      <c r="E3" s="65"/>
      <c r="F3" s="65"/>
      <c r="G3" s="65"/>
      <c r="H3" s="35"/>
    </row>
    <row r="4" spans="1:10" ht="21" customHeight="1">
      <c r="A4" s="220" t="str">
        <f>Prépa!$D$2</f>
        <v>INTERCLUBS PAR EQUIPES PROMOTION MESSIEURS</v>
      </c>
      <c r="B4" s="221"/>
      <c r="C4" s="221"/>
      <c r="D4" s="221"/>
      <c r="E4" s="221"/>
      <c r="F4" s="221"/>
      <c r="G4" s="221"/>
      <c r="H4" s="221"/>
      <c r="I4" s="8"/>
      <c r="J4" s="8"/>
    </row>
    <row r="5" spans="1:10" ht="21" customHeight="1">
      <c r="A5" s="222" t="str">
        <f>Prépa!$D$4</f>
        <v>Ligue des Pays de la Loire</v>
      </c>
      <c r="B5" s="221"/>
      <c r="C5" s="221"/>
      <c r="D5" s="221"/>
      <c r="E5" s="221"/>
      <c r="F5" s="221"/>
      <c r="G5" s="221"/>
      <c r="H5" s="221"/>
      <c r="I5" s="8"/>
      <c r="J5" s="8"/>
    </row>
    <row r="6" spans="1:8" ht="21" customHeight="1">
      <c r="A6" s="223" t="str">
        <f>Prépa!$D$6</f>
        <v>6 &amp; 7 MAI 2017    GOLF DE LAVAL</v>
      </c>
      <c r="B6" s="221"/>
      <c r="C6" s="221"/>
      <c r="D6" s="221"/>
      <c r="E6" s="221"/>
      <c r="F6" s="221"/>
      <c r="G6" s="221"/>
      <c r="H6" s="221"/>
    </row>
    <row r="9" spans="1:8" ht="42" customHeight="1">
      <c r="A9" s="206" t="s">
        <v>17</v>
      </c>
      <c r="B9" s="206"/>
      <c r="C9" s="206"/>
      <c r="D9" s="206"/>
      <c r="E9" s="206"/>
      <c r="F9" s="206"/>
      <c r="G9" s="206"/>
      <c r="H9" s="206"/>
    </row>
    <row r="10" spans="1:8" ht="35.25" customHeight="1" thickBot="1">
      <c r="A10" s="207" t="s">
        <v>41</v>
      </c>
      <c r="B10" s="207"/>
      <c r="C10" s="207"/>
      <c r="D10" s="207"/>
      <c r="E10" s="207" t="str">
        <f>Prépa!$D$11</f>
        <v>BADEN</v>
      </c>
      <c r="F10" s="208"/>
      <c r="G10" s="208"/>
      <c r="H10" s="208"/>
    </row>
    <row r="11" spans="1:8" ht="36.75" customHeight="1" thickTop="1">
      <c r="A11" s="9"/>
      <c r="B11" s="38" t="s">
        <v>16</v>
      </c>
      <c r="C11" s="209" t="s">
        <v>18</v>
      </c>
      <c r="D11" s="210"/>
      <c r="E11" s="42"/>
      <c r="F11" s="43" t="s">
        <v>19</v>
      </c>
      <c r="G11" s="41"/>
      <c r="H11" s="58" t="s">
        <v>25</v>
      </c>
    </row>
    <row r="12" spans="1:8" ht="18.75" customHeight="1">
      <c r="A12" s="10">
        <v>1</v>
      </c>
      <c r="B12" s="126">
        <v>4.1</v>
      </c>
      <c r="C12" s="201" t="s">
        <v>57</v>
      </c>
      <c r="D12" s="202"/>
      <c r="E12" s="202"/>
      <c r="F12" s="202"/>
      <c r="G12" s="202"/>
      <c r="H12" s="59" t="str">
        <f>IF(B12="","",FIXED(B12,0))</f>
        <v>4</v>
      </c>
    </row>
    <row r="13" spans="1:8" ht="18.75" customHeight="1">
      <c r="A13" s="10">
        <v>2</v>
      </c>
      <c r="B13" s="126">
        <v>4.8</v>
      </c>
      <c r="C13" s="201" t="s">
        <v>58</v>
      </c>
      <c r="D13" s="202"/>
      <c r="E13" s="202"/>
      <c r="F13" s="202"/>
      <c r="G13" s="202"/>
      <c r="H13" s="59" t="str">
        <f aca="true" t="shared" si="0" ref="H13:H23">IF(B13="","",FIXED(B13,0))</f>
        <v>5</v>
      </c>
    </row>
    <row r="14" spans="1:8" ht="18.75" customHeight="1">
      <c r="A14" s="10">
        <v>3</v>
      </c>
      <c r="B14" s="126">
        <v>4.8</v>
      </c>
      <c r="C14" s="201" t="s">
        <v>59</v>
      </c>
      <c r="D14" s="202"/>
      <c r="E14" s="202"/>
      <c r="F14" s="202"/>
      <c r="G14" s="202"/>
      <c r="H14" s="59" t="str">
        <f t="shared" si="0"/>
        <v>5</v>
      </c>
    </row>
    <row r="15" spans="1:8" ht="18.75" customHeight="1">
      <c r="A15" s="10">
        <v>4</v>
      </c>
      <c r="B15" s="126">
        <v>5</v>
      </c>
      <c r="C15" s="201" t="s">
        <v>60</v>
      </c>
      <c r="D15" s="202"/>
      <c r="E15" s="202"/>
      <c r="F15" s="202"/>
      <c r="G15" s="202"/>
      <c r="H15" s="59" t="str">
        <f t="shared" si="0"/>
        <v>5</v>
      </c>
    </row>
    <row r="16" spans="1:8" ht="18.75" customHeight="1">
      <c r="A16" s="10">
        <v>5</v>
      </c>
      <c r="B16" s="126">
        <v>5.4</v>
      </c>
      <c r="C16" s="201" t="s">
        <v>61</v>
      </c>
      <c r="D16" s="202"/>
      <c r="E16" s="202"/>
      <c r="F16" s="202"/>
      <c r="G16" s="202"/>
      <c r="H16" s="59" t="str">
        <f t="shared" si="0"/>
        <v>5</v>
      </c>
    </row>
    <row r="17" spans="1:8" ht="18.75" customHeight="1">
      <c r="A17" s="10">
        <v>6</v>
      </c>
      <c r="B17" s="126">
        <v>6.1</v>
      </c>
      <c r="C17" s="201" t="s">
        <v>62</v>
      </c>
      <c r="D17" s="202"/>
      <c r="E17" s="202"/>
      <c r="F17" s="202"/>
      <c r="G17" s="202"/>
      <c r="H17" s="59" t="str">
        <f t="shared" si="0"/>
        <v>6</v>
      </c>
    </row>
    <row r="18" spans="1:8" ht="18.75" customHeight="1">
      <c r="A18" s="10">
        <v>7</v>
      </c>
      <c r="B18" s="126">
        <v>6.3</v>
      </c>
      <c r="C18" s="201" t="s">
        <v>63</v>
      </c>
      <c r="D18" s="202"/>
      <c r="E18" s="202"/>
      <c r="F18" s="202"/>
      <c r="G18" s="202"/>
      <c r="H18" s="59" t="str">
        <f t="shared" si="0"/>
        <v>6</v>
      </c>
    </row>
    <row r="19" spans="1:8" ht="18.75" customHeight="1">
      <c r="A19" s="10">
        <v>8</v>
      </c>
      <c r="B19" s="126">
        <v>8.1</v>
      </c>
      <c r="C19" s="201" t="s">
        <v>64</v>
      </c>
      <c r="D19" s="202"/>
      <c r="E19" s="202"/>
      <c r="F19" s="202"/>
      <c r="G19" s="202"/>
      <c r="H19" s="59" t="str">
        <f t="shared" si="0"/>
        <v>8</v>
      </c>
    </row>
    <row r="20" spans="1:8" ht="18.75" customHeight="1">
      <c r="A20" s="40">
        <v>9</v>
      </c>
      <c r="B20" s="126">
        <v>9.1</v>
      </c>
      <c r="C20" s="201" t="s">
        <v>65</v>
      </c>
      <c r="D20" s="202"/>
      <c r="E20" s="202"/>
      <c r="F20" s="202"/>
      <c r="G20" s="202"/>
      <c r="H20" s="59" t="str">
        <f t="shared" si="0"/>
        <v>9</v>
      </c>
    </row>
    <row r="21" spans="1:8" ht="18.75" customHeight="1">
      <c r="A21" s="10">
        <v>10</v>
      </c>
      <c r="B21" s="126"/>
      <c r="C21" s="201"/>
      <c r="D21" s="202"/>
      <c r="E21" s="202"/>
      <c r="F21" s="202"/>
      <c r="G21" s="202"/>
      <c r="H21" s="59">
        <f t="shared" si="0"/>
      </c>
    </row>
    <row r="22" spans="1:8" ht="18.75" customHeight="1">
      <c r="A22" s="40">
        <v>11</v>
      </c>
      <c r="B22" s="126"/>
      <c r="C22" s="201"/>
      <c r="D22" s="202"/>
      <c r="E22" s="202"/>
      <c r="F22" s="202"/>
      <c r="G22" s="202"/>
      <c r="H22" s="59">
        <f t="shared" si="0"/>
      </c>
    </row>
    <row r="23" spans="1:8" ht="18.75" customHeight="1">
      <c r="A23" s="10">
        <v>12</v>
      </c>
      <c r="B23" s="126"/>
      <c r="C23" s="201"/>
      <c r="D23" s="202"/>
      <c r="E23" s="202"/>
      <c r="F23" s="202"/>
      <c r="G23" s="202"/>
      <c r="H23" s="59">
        <f t="shared" si="0"/>
      </c>
    </row>
    <row r="24" spans="1:8" ht="18.75" customHeight="1">
      <c r="A24" s="224" t="s">
        <v>20</v>
      </c>
      <c r="B24" s="225"/>
      <c r="C24" s="225"/>
      <c r="D24" s="225"/>
      <c r="E24" s="225"/>
      <c r="F24" s="225"/>
      <c r="G24" s="226"/>
      <c r="H24" s="227"/>
    </row>
    <row r="25" spans="1:8" ht="30.75" customHeight="1">
      <c r="A25" s="203" t="s">
        <v>24</v>
      </c>
      <c r="B25" s="204"/>
      <c r="C25" s="204"/>
      <c r="D25" s="204"/>
      <c r="E25" s="204"/>
      <c r="F25" s="204"/>
      <c r="G25" s="204"/>
      <c r="H25" s="205"/>
    </row>
    <row r="26" spans="1:8" ht="24" customHeight="1">
      <c r="A26" s="211" t="s">
        <v>21</v>
      </c>
      <c r="B26" s="212"/>
      <c r="C26" s="212"/>
      <c r="D26" s="215"/>
      <c r="E26" s="216"/>
      <c r="F26" s="216"/>
      <c r="G26" s="216"/>
      <c r="H26" s="217"/>
    </row>
    <row r="27" spans="1:8" ht="17.25" customHeight="1">
      <c r="A27" s="45"/>
      <c r="B27" s="46"/>
      <c r="C27" s="46"/>
      <c r="D27" s="47"/>
      <c r="E27" s="48"/>
      <c r="F27" s="48"/>
      <c r="G27" s="48"/>
      <c r="H27" s="49"/>
    </row>
    <row r="28" spans="1:8" ht="17.25" customHeight="1">
      <c r="A28" s="213" t="s">
        <v>22</v>
      </c>
      <c r="B28" s="214"/>
      <c r="C28" s="56"/>
      <c r="D28" s="218" t="s">
        <v>23</v>
      </c>
      <c r="E28" s="219"/>
      <c r="F28" s="219"/>
      <c r="G28" s="219"/>
      <c r="H28" s="50"/>
    </row>
    <row r="29" spans="1:8" ht="18" customHeight="1" thickBot="1">
      <c r="A29" s="51"/>
      <c r="B29" s="52"/>
      <c r="C29" s="54"/>
      <c r="D29" s="55"/>
      <c r="E29" s="55"/>
      <c r="F29" s="55"/>
      <c r="G29" s="55"/>
      <c r="H29" s="53"/>
    </row>
    <row r="30" spans="1:8" ht="105.75" customHeight="1" thickTop="1">
      <c r="A30" s="62"/>
      <c r="B30" s="63"/>
      <c r="C30" s="64"/>
      <c r="D30" s="65"/>
      <c r="E30" s="65"/>
      <c r="F30" s="65"/>
      <c r="G30" s="65"/>
      <c r="H30" s="35"/>
    </row>
    <row r="31" spans="1:10" ht="21" customHeight="1">
      <c r="A31" s="220" t="str">
        <f>Prépa!$D$2</f>
        <v>INTERCLUBS PAR EQUIPES PROMOTION MESSIEURS</v>
      </c>
      <c r="B31" s="221"/>
      <c r="C31" s="221"/>
      <c r="D31" s="221"/>
      <c r="E31" s="221"/>
      <c r="F31" s="221"/>
      <c r="G31" s="221"/>
      <c r="H31" s="221"/>
      <c r="I31" s="8"/>
      <c r="J31" s="8"/>
    </row>
    <row r="32" spans="1:10" ht="21" customHeight="1">
      <c r="A32" s="222" t="str">
        <f>Prépa!$D$4</f>
        <v>Ligue des Pays de la Loire</v>
      </c>
      <c r="B32" s="221"/>
      <c r="C32" s="221"/>
      <c r="D32" s="221"/>
      <c r="E32" s="221"/>
      <c r="F32" s="221"/>
      <c r="G32" s="221"/>
      <c r="H32" s="221"/>
      <c r="I32" s="8"/>
      <c r="J32" s="8"/>
    </row>
    <row r="33" spans="1:8" ht="21" customHeight="1">
      <c r="A33" s="223" t="str">
        <f>Prépa!$D$6</f>
        <v>6 &amp; 7 MAI 2017    GOLF DE LAVAL</v>
      </c>
      <c r="B33" s="221"/>
      <c r="C33" s="221"/>
      <c r="D33" s="221"/>
      <c r="E33" s="221"/>
      <c r="F33" s="221"/>
      <c r="G33" s="221"/>
      <c r="H33" s="221"/>
    </row>
    <row r="36" spans="1:8" ht="42" customHeight="1">
      <c r="A36" s="206" t="s">
        <v>17</v>
      </c>
      <c r="B36" s="206"/>
      <c r="C36" s="206"/>
      <c r="D36" s="206"/>
      <c r="E36" s="206"/>
      <c r="F36" s="206"/>
      <c r="G36" s="206"/>
      <c r="H36" s="206"/>
    </row>
    <row r="37" spans="1:8" ht="35.25" customHeight="1" thickBot="1">
      <c r="A37" s="207" t="s">
        <v>41</v>
      </c>
      <c r="B37" s="207"/>
      <c r="C37" s="207"/>
      <c r="D37" s="207"/>
      <c r="E37" s="207" t="str">
        <f>Prépa!$D$13</f>
        <v>BAUGE</v>
      </c>
      <c r="F37" s="208"/>
      <c r="G37" s="208"/>
      <c r="H37" s="208"/>
    </row>
    <row r="38" spans="1:8" ht="36.75" thickTop="1">
      <c r="A38" s="9"/>
      <c r="B38" s="38" t="s">
        <v>16</v>
      </c>
      <c r="C38" s="209" t="s">
        <v>18</v>
      </c>
      <c r="D38" s="210"/>
      <c r="E38" s="42"/>
      <c r="F38" s="43" t="s">
        <v>19</v>
      </c>
      <c r="G38" s="41"/>
      <c r="H38" s="58" t="s">
        <v>25</v>
      </c>
    </row>
    <row r="39" spans="1:8" ht="18.75">
      <c r="A39" s="10">
        <v>1</v>
      </c>
      <c r="B39" s="126">
        <v>-0.3</v>
      </c>
      <c r="C39" s="201" t="s">
        <v>67</v>
      </c>
      <c r="D39" s="202"/>
      <c r="E39" s="202"/>
      <c r="F39" s="202"/>
      <c r="G39" s="202"/>
      <c r="H39" s="59" t="str">
        <f>IF(B39="","",FIXED(B39,0))</f>
        <v>0</v>
      </c>
    </row>
    <row r="40" spans="1:8" ht="18.75">
      <c r="A40" s="10">
        <v>2</v>
      </c>
      <c r="B40" s="126">
        <v>-0.3</v>
      </c>
      <c r="C40" s="201" t="s">
        <v>68</v>
      </c>
      <c r="D40" s="202"/>
      <c r="E40" s="202"/>
      <c r="F40" s="202"/>
      <c r="G40" s="202"/>
      <c r="H40" s="59" t="str">
        <f aca="true" t="shared" si="1" ref="H40:H50">IF(B40="","",FIXED(B40,0))</f>
        <v>0</v>
      </c>
    </row>
    <row r="41" spans="1:8" ht="18.75">
      <c r="A41" s="10">
        <v>3</v>
      </c>
      <c r="B41" s="126">
        <v>2</v>
      </c>
      <c r="C41" s="201" t="s">
        <v>69</v>
      </c>
      <c r="D41" s="202"/>
      <c r="E41" s="202"/>
      <c r="F41" s="202"/>
      <c r="G41" s="202"/>
      <c r="H41" s="59" t="str">
        <f t="shared" si="1"/>
        <v>2</v>
      </c>
    </row>
    <row r="42" spans="1:8" ht="18.75">
      <c r="A42" s="10">
        <v>4</v>
      </c>
      <c r="B42" s="126">
        <v>3.7</v>
      </c>
      <c r="C42" s="201" t="s">
        <v>70</v>
      </c>
      <c r="D42" s="202"/>
      <c r="E42" s="202"/>
      <c r="F42" s="202"/>
      <c r="G42" s="202"/>
      <c r="H42" s="59" t="str">
        <f t="shared" si="1"/>
        <v>4</v>
      </c>
    </row>
    <row r="43" spans="1:8" ht="18.75">
      <c r="A43" s="10">
        <v>5</v>
      </c>
      <c r="B43" s="126">
        <v>5.6</v>
      </c>
      <c r="C43" s="201" t="s">
        <v>71</v>
      </c>
      <c r="D43" s="202"/>
      <c r="E43" s="202"/>
      <c r="F43" s="202"/>
      <c r="G43" s="202"/>
      <c r="H43" s="59" t="str">
        <f t="shared" si="1"/>
        <v>6</v>
      </c>
    </row>
    <row r="44" spans="1:8" ht="18.75">
      <c r="A44" s="10">
        <v>6</v>
      </c>
      <c r="B44" s="126">
        <v>6.1</v>
      </c>
      <c r="C44" s="201" t="s">
        <v>72</v>
      </c>
      <c r="D44" s="202"/>
      <c r="E44" s="202"/>
      <c r="F44" s="202"/>
      <c r="G44" s="202"/>
      <c r="H44" s="59" t="str">
        <f t="shared" si="1"/>
        <v>6</v>
      </c>
    </row>
    <row r="45" spans="1:8" ht="18.75">
      <c r="A45" s="10">
        <v>7</v>
      </c>
      <c r="B45" s="126">
        <v>6.2</v>
      </c>
      <c r="C45" s="201" t="s">
        <v>73</v>
      </c>
      <c r="D45" s="202"/>
      <c r="E45" s="202"/>
      <c r="F45" s="202"/>
      <c r="G45" s="202"/>
      <c r="H45" s="59" t="str">
        <f t="shared" si="1"/>
        <v>6</v>
      </c>
    </row>
    <row r="46" spans="1:8" ht="18.75">
      <c r="A46" s="10">
        <v>8</v>
      </c>
      <c r="B46" s="126">
        <v>6.4</v>
      </c>
      <c r="C46" s="201" t="s">
        <v>74</v>
      </c>
      <c r="D46" s="202"/>
      <c r="E46" s="202"/>
      <c r="F46" s="202"/>
      <c r="G46" s="202"/>
      <c r="H46" s="59" t="str">
        <f t="shared" si="1"/>
        <v>6</v>
      </c>
    </row>
    <row r="47" spans="1:8" ht="18.75">
      <c r="A47" s="40">
        <v>9</v>
      </c>
      <c r="B47" s="126">
        <v>7</v>
      </c>
      <c r="C47" s="201" t="s">
        <v>75</v>
      </c>
      <c r="D47" s="202"/>
      <c r="E47" s="202"/>
      <c r="F47" s="202"/>
      <c r="G47" s="202"/>
      <c r="H47" s="59" t="str">
        <f t="shared" si="1"/>
        <v>7</v>
      </c>
    </row>
    <row r="48" spans="1:8" ht="18.75">
      <c r="A48" s="44">
        <v>10</v>
      </c>
      <c r="B48" s="126">
        <v>7.7</v>
      </c>
      <c r="C48" s="201" t="s">
        <v>76</v>
      </c>
      <c r="D48" s="202"/>
      <c r="E48" s="202"/>
      <c r="F48" s="202"/>
      <c r="G48" s="202"/>
      <c r="H48" s="59" t="str">
        <f t="shared" si="1"/>
        <v>8</v>
      </c>
    </row>
    <row r="49" spans="1:8" ht="18.75" customHeight="1">
      <c r="A49" s="40">
        <v>11</v>
      </c>
      <c r="B49" s="126">
        <v>8.8</v>
      </c>
      <c r="C49" s="201" t="s">
        <v>77</v>
      </c>
      <c r="D49" s="202"/>
      <c r="E49" s="202"/>
      <c r="F49" s="202"/>
      <c r="G49" s="202"/>
      <c r="H49" s="59" t="str">
        <f t="shared" si="1"/>
        <v>9</v>
      </c>
    </row>
    <row r="50" spans="1:8" ht="18.75" customHeight="1">
      <c r="A50" s="10">
        <v>12</v>
      </c>
      <c r="B50" s="126">
        <v>8.8</v>
      </c>
      <c r="C50" s="201" t="s">
        <v>78</v>
      </c>
      <c r="D50" s="202"/>
      <c r="E50" s="202"/>
      <c r="F50" s="202"/>
      <c r="G50" s="202"/>
      <c r="H50" s="59" t="str">
        <f t="shared" si="1"/>
        <v>9</v>
      </c>
    </row>
    <row r="51" spans="1:8" ht="18.75" customHeight="1">
      <c r="A51" s="224" t="s">
        <v>20</v>
      </c>
      <c r="B51" s="225"/>
      <c r="C51" s="225"/>
      <c r="D51" s="225"/>
      <c r="E51" s="225"/>
      <c r="F51" s="225"/>
      <c r="G51" s="226"/>
      <c r="H51" s="227"/>
    </row>
    <row r="52" spans="1:8" ht="30.75" customHeight="1">
      <c r="A52" s="203" t="s">
        <v>24</v>
      </c>
      <c r="B52" s="204"/>
      <c r="C52" s="204"/>
      <c r="D52" s="204"/>
      <c r="E52" s="204"/>
      <c r="F52" s="204"/>
      <c r="G52" s="204"/>
      <c r="H52" s="205"/>
    </row>
    <row r="53" spans="1:8" ht="24" customHeight="1">
      <c r="A53" s="211" t="s">
        <v>21</v>
      </c>
      <c r="B53" s="212"/>
      <c r="C53" s="212"/>
      <c r="D53" s="215"/>
      <c r="E53" s="216"/>
      <c r="F53" s="216"/>
      <c r="G53" s="216"/>
      <c r="H53" s="217"/>
    </row>
    <row r="54" spans="1:8" ht="18">
      <c r="A54" s="45"/>
      <c r="B54" s="46"/>
      <c r="C54" s="46"/>
      <c r="D54" s="47"/>
      <c r="E54" s="48"/>
      <c r="F54" s="48"/>
      <c r="G54" s="48"/>
      <c r="H54" s="49"/>
    </row>
    <row r="55" spans="1:8" ht="18">
      <c r="A55" s="213" t="s">
        <v>22</v>
      </c>
      <c r="B55" s="214"/>
      <c r="C55" s="56"/>
      <c r="D55" s="218" t="s">
        <v>23</v>
      </c>
      <c r="E55" s="219"/>
      <c r="F55" s="219"/>
      <c r="G55" s="219"/>
      <c r="H55" s="50"/>
    </row>
    <row r="56" spans="1:8" ht="18" customHeight="1" thickBot="1">
      <c r="A56" s="51"/>
      <c r="B56" s="52"/>
      <c r="C56" s="54"/>
      <c r="D56" s="55"/>
      <c r="E56" s="55"/>
      <c r="F56" s="55"/>
      <c r="G56" s="55"/>
      <c r="H56" s="53"/>
    </row>
    <row r="57" spans="1:8" ht="105.75" customHeight="1" thickTop="1">
      <c r="A57" s="62"/>
      <c r="B57" s="63"/>
      <c r="C57" s="64"/>
      <c r="D57" s="65"/>
      <c r="E57" s="65"/>
      <c r="F57" s="65"/>
      <c r="G57" s="65"/>
      <c r="H57" s="35"/>
    </row>
    <row r="58" spans="1:10" ht="21" customHeight="1">
      <c r="A58" s="220" t="str">
        <f>Prépa!$D$2</f>
        <v>INTERCLUBS PAR EQUIPES PROMOTION MESSIEURS</v>
      </c>
      <c r="B58" s="221"/>
      <c r="C58" s="221"/>
      <c r="D58" s="221"/>
      <c r="E58" s="221"/>
      <c r="F58" s="221"/>
      <c r="G58" s="221"/>
      <c r="H58" s="221"/>
      <c r="I58" s="8"/>
      <c r="J58" s="8"/>
    </row>
    <row r="59" spans="1:10" ht="21" customHeight="1">
      <c r="A59" s="222" t="str">
        <f>Prépa!$D$4</f>
        <v>Ligue des Pays de la Loire</v>
      </c>
      <c r="B59" s="221"/>
      <c r="C59" s="221"/>
      <c r="D59" s="221"/>
      <c r="E59" s="221"/>
      <c r="F59" s="221"/>
      <c r="G59" s="221"/>
      <c r="H59" s="221"/>
      <c r="I59" s="8"/>
      <c r="J59" s="8"/>
    </row>
    <row r="60" spans="1:8" ht="21" customHeight="1">
      <c r="A60" s="223" t="str">
        <f>Prépa!$D$6</f>
        <v>6 &amp; 7 MAI 2017    GOLF DE LAVAL</v>
      </c>
      <c r="B60" s="221"/>
      <c r="C60" s="221"/>
      <c r="D60" s="221"/>
      <c r="E60" s="221"/>
      <c r="F60" s="221"/>
      <c r="G60" s="221"/>
      <c r="H60" s="221"/>
    </row>
    <row r="63" spans="1:8" ht="42" customHeight="1">
      <c r="A63" s="206" t="s">
        <v>17</v>
      </c>
      <c r="B63" s="206"/>
      <c r="C63" s="206"/>
      <c r="D63" s="206"/>
      <c r="E63" s="206"/>
      <c r="F63" s="206"/>
      <c r="G63" s="206"/>
      <c r="H63" s="206"/>
    </row>
    <row r="64" spans="1:8" ht="35.25" customHeight="1" thickBot="1">
      <c r="A64" s="207" t="s">
        <v>41</v>
      </c>
      <c r="B64" s="207"/>
      <c r="C64" s="207"/>
      <c r="D64" s="207"/>
      <c r="E64" s="207" t="str">
        <f>Prépa!$D$15</f>
        <v>CH. CHEVERNY</v>
      </c>
      <c r="F64" s="208"/>
      <c r="G64" s="208"/>
      <c r="H64" s="208"/>
    </row>
    <row r="65" spans="1:8" ht="36.75" thickTop="1">
      <c r="A65" s="9"/>
      <c r="B65" s="38" t="s">
        <v>16</v>
      </c>
      <c r="C65" s="209" t="s">
        <v>18</v>
      </c>
      <c r="D65" s="210"/>
      <c r="E65" s="42"/>
      <c r="F65" s="43" t="s">
        <v>19</v>
      </c>
      <c r="G65" s="41"/>
      <c r="H65" s="58" t="s">
        <v>25</v>
      </c>
    </row>
    <row r="66" spans="1:8" ht="18.75">
      <c r="A66" s="10">
        <v>1</v>
      </c>
      <c r="B66" s="126">
        <v>4.7</v>
      </c>
      <c r="C66" s="201" t="s">
        <v>80</v>
      </c>
      <c r="D66" s="202"/>
      <c r="E66" s="202"/>
      <c r="F66" s="202"/>
      <c r="G66" s="202"/>
      <c r="H66" s="59" t="str">
        <f>IF(B66="","",FIXED(B66,0))</f>
        <v>5</v>
      </c>
    </row>
    <row r="67" spans="1:8" ht="18.75">
      <c r="A67" s="10">
        <v>2</v>
      </c>
      <c r="B67" s="126">
        <v>4.7</v>
      </c>
      <c r="C67" s="201" t="s">
        <v>81</v>
      </c>
      <c r="D67" s="202"/>
      <c r="E67" s="202"/>
      <c r="F67" s="202"/>
      <c r="G67" s="202"/>
      <c r="H67" s="59" t="str">
        <f aca="true" t="shared" si="2" ref="H67:H77">IF(B67="","",FIXED(B67,0))</f>
        <v>5</v>
      </c>
    </row>
    <row r="68" spans="1:8" ht="18.75">
      <c r="A68" s="10">
        <v>3</v>
      </c>
      <c r="B68" s="126">
        <v>4.8</v>
      </c>
      <c r="C68" s="201" t="s">
        <v>82</v>
      </c>
      <c r="D68" s="202"/>
      <c r="E68" s="202"/>
      <c r="F68" s="202"/>
      <c r="G68" s="202"/>
      <c r="H68" s="59" t="str">
        <f t="shared" si="2"/>
        <v>5</v>
      </c>
    </row>
    <row r="69" spans="1:8" ht="18.75">
      <c r="A69" s="10">
        <v>4</v>
      </c>
      <c r="B69" s="126">
        <v>5</v>
      </c>
      <c r="C69" s="201" t="s">
        <v>83</v>
      </c>
      <c r="D69" s="202"/>
      <c r="E69" s="202"/>
      <c r="F69" s="202"/>
      <c r="G69" s="202"/>
      <c r="H69" s="59" t="str">
        <f t="shared" si="2"/>
        <v>5</v>
      </c>
    </row>
    <row r="70" spans="1:8" ht="18.75">
      <c r="A70" s="10">
        <v>5</v>
      </c>
      <c r="B70" s="126">
        <v>5.1</v>
      </c>
      <c r="C70" s="201" t="s">
        <v>84</v>
      </c>
      <c r="D70" s="202"/>
      <c r="E70" s="202"/>
      <c r="F70" s="202"/>
      <c r="G70" s="202"/>
      <c r="H70" s="59" t="str">
        <f t="shared" si="2"/>
        <v>5</v>
      </c>
    </row>
    <row r="71" spans="1:8" ht="18.75">
      <c r="A71" s="10">
        <v>6</v>
      </c>
      <c r="B71" s="126">
        <v>5.3</v>
      </c>
      <c r="C71" s="201" t="s">
        <v>85</v>
      </c>
      <c r="D71" s="202"/>
      <c r="E71" s="202"/>
      <c r="F71" s="202"/>
      <c r="G71" s="202"/>
      <c r="H71" s="59" t="str">
        <f t="shared" si="2"/>
        <v>5</v>
      </c>
    </row>
    <row r="72" spans="1:8" ht="18.75">
      <c r="A72" s="10">
        <v>7</v>
      </c>
      <c r="B72" s="126">
        <v>6.1</v>
      </c>
      <c r="C72" s="201" t="s">
        <v>86</v>
      </c>
      <c r="D72" s="202"/>
      <c r="E72" s="202"/>
      <c r="F72" s="202"/>
      <c r="G72" s="202"/>
      <c r="H72" s="59" t="str">
        <f t="shared" si="2"/>
        <v>6</v>
      </c>
    </row>
    <row r="73" spans="1:8" ht="18.75">
      <c r="A73" s="10">
        <v>8</v>
      </c>
      <c r="B73" s="126">
        <v>6.2</v>
      </c>
      <c r="C73" s="201" t="s">
        <v>87</v>
      </c>
      <c r="D73" s="202"/>
      <c r="E73" s="202"/>
      <c r="F73" s="202"/>
      <c r="G73" s="202"/>
      <c r="H73" s="59" t="str">
        <f t="shared" si="2"/>
        <v>6</v>
      </c>
    </row>
    <row r="74" spans="1:8" ht="18.75">
      <c r="A74" s="40">
        <v>9</v>
      </c>
      <c r="B74" s="126">
        <v>6.9</v>
      </c>
      <c r="C74" s="201" t="s">
        <v>88</v>
      </c>
      <c r="D74" s="202"/>
      <c r="E74" s="202"/>
      <c r="F74" s="202"/>
      <c r="G74" s="202"/>
      <c r="H74" s="59" t="str">
        <f t="shared" si="2"/>
        <v>7</v>
      </c>
    </row>
    <row r="75" spans="1:8" ht="18.75">
      <c r="A75" s="44">
        <v>10</v>
      </c>
      <c r="B75" s="126">
        <v>8.6</v>
      </c>
      <c r="C75" s="201" t="s">
        <v>89</v>
      </c>
      <c r="D75" s="202"/>
      <c r="E75" s="202"/>
      <c r="F75" s="202"/>
      <c r="G75" s="202"/>
      <c r="H75" s="59" t="str">
        <f t="shared" si="2"/>
        <v>9</v>
      </c>
    </row>
    <row r="76" spans="1:8" ht="18.75" customHeight="1">
      <c r="A76" s="40">
        <v>11</v>
      </c>
      <c r="B76" s="126">
        <v>8.9</v>
      </c>
      <c r="C76" s="201" t="s">
        <v>90</v>
      </c>
      <c r="D76" s="202"/>
      <c r="E76" s="202"/>
      <c r="F76" s="202"/>
      <c r="G76" s="202"/>
      <c r="H76" s="59" t="str">
        <f t="shared" si="2"/>
        <v>9</v>
      </c>
    </row>
    <row r="77" spans="1:8" ht="18.75" customHeight="1">
      <c r="A77" s="10">
        <v>12</v>
      </c>
      <c r="B77" s="126"/>
      <c r="C77" s="201"/>
      <c r="D77" s="202"/>
      <c r="E77" s="202"/>
      <c r="F77" s="202"/>
      <c r="G77" s="202"/>
      <c r="H77" s="59">
        <f t="shared" si="2"/>
      </c>
    </row>
    <row r="78" spans="1:8" ht="18.75" customHeight="1">
      <c r="A78" s="224" t="s">
        <v>20</v>
      </c>
      <c r="B78" s="225"/>
      <c r="C78" s="225"/>
      <c r="D78" s="225"/>
      <c r="E78" s="225"/>
      <c r="F78" s="225"/>
      <c r="G78" s="226"/>
      <c r="H78" s="227"/>
    </row>
    <row r="79" spans="1:8" ht="30.75" customHeight="1">
      <c r="A79" s="203" t="s">
        <v>24</v>
      </c>
      <c r="B79" s="204"/>
      <c r="C79" s="204"/>
      <c r="D79" s="204"/>
      <c r="E79" s="204"/>
      <c r="F79" s="204"/>
      <c r="G79" s="204"/>
      <c r="H79" s="205"/>
    </row>
    <row r="80" spans="1:8" ht="24" customHeight="1">
      <c r="A80" s="211" t="s">
        <v>21</v>
      </c>
      <c r="B80" s="212"/>
      <c r="C80" s="212"/>
      <c r="D80" s="215"/>
      <c r="E80" s="216"/>
      <c r="F80" s="216"/>
      <c r="G80" s="216"/>
      <c r="H80" s="217"/>
    </row>
    <row r="81" spans="1:8" ht="18">
      <c r="A81" s="45"/>
      <c r="B81" s="46"/>
      <c r="C81" s="46"/>
      <c r="D81" s="47"/>
      <c r="E81" s="48"/>
      <c r="F81" s="48"/>
      <c r="G81" s="48"/>
      <c r="H81" s="49"/>
    </row>
    <row r="82" spans="1:8" ht="18">
      <c r="A82" s="213" t="s">
        <v>22</v>
      </c>
      <c r="B82" s="214"/>
      <c r="C82" s="56"/>
      <c r="D82" s="218" t="s">
        <v>23</v>
      </c>
      <c r="E82" s="219"/>
      <c r="F82" s="219"/>
      <c r="G82" s="219"/>
      <c r="H82" s="50"/>
    </row>
    <row r="83" spans="1:8" ht="18" customHeight="1" thickBot="1">
      <c r="A83" s="51"/>
      <c r="B83" s="52"/>
      <c r="C83" s="54"/>
      <c r="D83" s="55"/>
      <c r="E83" s="55"/>
      <c r="F83" s="55"/>
      <c r="G83" s="55"/>
      <c r="H83" s="53"/>
    </row>
    <row r="84" spans="1:8" ht="105.75" customHeight="1" thickTop="1">
      <c r="A84" s="62"/>
      <c r="B84" s="63"/>
      <c r="C84" s="64"/>
      <c r="D84" s="65"/>
      <c r="E84" s="65"/>
      <c r="F84" s="65"/>
      <c r="G84" s="65"/>
      <c r="H84" s="35"/>
    </row>
    <row r="85" spans="1:10" ht="21" customHeight="1">
      <c r="A85" s="220" t="str">
        <f>Prépa!$D$2</f>
        <v>INTERCLUBS PAR EQUIPES PROMOTION MESSIEURS</v>
      </c>
      <c r="B85" s="221"/>
      <c r="C85" s="221"/>
      <c r="D85" s="221"/>
      <c r="E85" s="221"/>
      <c r="F85" s="221"/>
      <c r="G85" s="221"/>
      <c r="H85" s="221"/>
      <c r="I85" s="8"/>
      <c r="J85" s="8"/>
    </row>
    <row r="86" spans="1:10" ht="21" customHeight="1">
      <c r="A86" s="222" t="str">
        <f>Prépa!$D$4</f>
        <v>Ligue des Pays de la Loire</v>
      </c>
      <c r="B86" s="221"/>
      <c r="C86" s="221"/>
      <c r="D86" s="221"/>
      <c r="E86" s="221"/>
      <c r="F86" s="221"/>
      <c r="G86" s="221"/>
      <c r="H86" s="221"/>
      <c r="I86" s="8"/>
      <c r="J86" s="8"/>
    </row>
    <row r="87" spans="1:8" ht="21" customHeight="1">
      <c r="A87" s="223" t="str">
        <f>Prépa!$D$6</f>
        <v>6 &amp; 7 MAI 2017    GOLF DE LAVAL</v>
      </c>
      <c r="B87" s="221"/>
      <c r="C87" s="221"/>
      <c r="D87" s="221"/>
      <c r="E87" s="221"/>
      <c r="F87" s="221"/>
      <c r="G87" s="221"/>
      <c r="H87" s="221"/>
    </row>
    <row r="90" spans="1:8" ht="42" customHeight="1">
      <c r="A90" s="206" t="s">
        <v>17</v>
      </c>
      <c r="B90" s="206"/>
      <c r="C90" s="206"/>
      <c r="D90" s="206"/>
      <c r="E90" s="206"/>
      <c r="F90" s="206"/>
      <c r="G90" s="206"/>
      <c r="H90" s="206"/>
    </row>
    <row r="91" spans="1:8" ht="35.25" customHeight="1" thickBot="1">
      <c r="A91" s="207" t="s">
        <v>41</v>
      </c>
      <c r="B91" s="207"/>
      <c r="C91" s="207"/>
      <c r="D91" s="207"/>
      <c r="E91" s="207" t="str">
        <f>Prépa!$D$17</f>
        <v>CH. MAINTENON</v>
      </c>
      <c r="F91" s="208"/>
      <c r="G91" s="208"/>
      <c r="H91" s="208"/>
    </row>
    <row r="92" spans="1:8" ht="36.75" thickTop="1">
      <c r="A92" s="9"/>
      <c r="B92" s="38" t="s">
        <v>16</v>
      </c>
      <c r="C92" s="209" t="s">
        <v>18</v>
      </c>
      <c r="D92" s="210"/>
      <c r="E92" s="42"/>
      <c r="F92" s="43" t="s">
        <v>19</v>
      </c>
      <c r="G92" s="41"/>
      <c r="H92" s="58" t="s">
        <v>25</v>
      </c>
    </row>
    <row r="93" spans="1:8" ht="18.75">
      <c r="A93" s="10">
        <v>1</v>
      </c>
      <c r="B93" s="126">
        <v>4.6</v>
      </c>
      <c r="C93" s="201" t="s">
        <v>92</v>
      </c>
      <c r="D93" s="202"/>
      <c r="E93" s="202"/>
      <c r="F93" s="202"/>
      <c r="G93" s="202"/>
      <c r="H93" s="59" t="str">
        <f>IF(B93="","",FIXED(B93,0))</f>
        <v>5</v>
      </c>
    </row>
    <row r="94" spans="1:8" ht="18.75">
      <c r="A94" s="10">
        <v>2</v>
      </c>
      <c r="B94" s="126">
        <v>5.3</v>
      </c>
      <c r="C94" s="201" t="s">
        <v>93</v>
      </c>
      <c r="D94" s="202"/>
      <c r="E94" s="202"/>
      <c r="F94" s="202"/>
      <c r="G94" s="202"/>
      <c r="H94" s="59" t="str">
        <f aca="true" t="shared" si="3" ref="H94:H104">IF(B94="","",FIXED(B94,0))</f>
        <v>5</v>
      </c>
    </row>
    <row r="95" spans="1:8" ht="18.75">
      <c r="A95" s="10">
        <v>3</v>
      </c>
      <c r="B95" s="126">
        <v>5.6</v>
      </c>
      <c r="C95" s="201" t="s">
        <v>94</v>
      </c>
      <c r="D95" s="202"/>
      <c r="E95" s="202"/>
      <c r="F95" s="202"/>
      <c r="G95" s="202"/>
      <c r="H95" s="59" t="str">
        <f t="shared" si="3"/>
        <v>6</v>
      </c>
    </row>
    <row r="96" spans="1:8" ht="18.75">
      <c r="A96" s="10">
        <v>4</v>
      </c>
      <c r="B96" s="126">
        <v>7</v>
      </c>
      <c r="C96" s="201" t="s">
        <v>95</v>
      </c>
      <c r="D96" s="202"/>
      <c r="E96" s="202"/>
      <c r="F96" s="202"/>
      <c r="G96" s="202"/>
      <c r="H96" s="59" t="str">
        <f t="shared" si="3"/>
        <v>7</v>
      </c>
    </row>
    <row r="97" spans="1:8" ht="18.75">
      <c r="A97" s="10">
        <v>5</v>
      </c>
      <c r="B97" s="126">
        <v>7</v>
      </c>
      <c r="C97" s="201" t="s">
        <v>96</v>
      </c>
      <c r="D97" s="202"/>
      <c r="E97" s="202"/>
      <c r="F97" s="202"/>
      <c r="G97" s="202"/>
      <c r="H97" s="59" t="str">
        <f t="shared" si="3"/>
        <v>7</v>
      </c>
    </row>
    <row r="98" spans="1:8" ht="18.75">
      <c r="A98" s="10">
        <v>6</v>
      </c>
      <c r="B98" s="126">
        <v>7.2</v>
      </c>
      <c r="C98" s="201" t="s">
        <v>97</v>
      </c>
      <c r="D98" s="202"/>
      <c r="E98" s="202"/>
      <c r="F98" s="202"/>
      <c r="G98" s="202"/>
      <c r="H98" s="59" t="str">
        <f t="shared" si="3"/>
        <v>7</v>
      </c>
    </row>
    <row r="99" spans="1:8" ht="18.75">
      <c r="A99" s="10">
        <v>7</v>
      </c>
      <c r="B99" s="126">
        <v>8.2</v>
      </c>
      <c r="C99" s="201" t="s">
        <v>98</v>
      </c>
      <c r="D99" s="202"/>
      <c r="E99" s="202"/>
      <c r="F99" s="202"/>
      <c r="G99" s="202"/>
      <c r="H99" s="59" t="str">
        <f t="shared" si="3"/>
        <v>8</v>
      </c>
    </row>
    <row r="100" spans="1:8" ht="18.75">
      <c r="A100" s="10">
        <v>8</v>
      </c>
      <c r="B100" s="126">
        <v>8.2</v>
      </c>
      <c r="C100" s="201" t="s">
        <v>99</v>
      </c>
      <c r="D100" s="202"/>
      <c r="E100" s="202"/>
      <c r="F100" s="202"/>
      <c r="G100" s="202"/>
      <c r="H100" s="59" t="str">
        <f t="shared" si="3"/>
        <v>8</v>
      </c>
    </row>
    <row r="101" spans="1:8" ht="18.75">
      <c r="A101" s="40">
        <v>9</v>
      </c>
      <c r="B101" s="126">
        <v>8.8</v>
      </c>
      <c r="C101" s="201" t="s">
        <v>100</v>
      </c>
      <c r="D101" s="202"/>
      <c r="E101" s="202"/>
      <c r="F101" s="202"/>
      <c r="G101" s="202"/>
      <c r="H101" s="59" t="str">
        <f t="shared" si="3"/>
        <v>9</v>
      </c>
    </row>
    <row r="102" spans="1:8" ht="18.75">
      <c r="A102" s="44">
        <v>10</v>
      </c>
      <c r="B102" s="126">
        <v>8.9</v>
      </c>
      <c r="C102" s="201" t="s">
        <v>101</v>
      </c>
      <c r="D102" s="202"/>
      <c r="E102" s="202"/>
      <c r="F102" s="202"/>
      <c r="G102" s="202"/>
      <c r="H102" s="59" t="str">
        <f t="shared" si="3"/>
        <v>9</v>
      </c>
    </row>
    <row r="103" spans="1:8" ht="18.75" customHeight="1">
      <c r="A103" s="40">
        <v>11</v>
      </c>
      <c r="B103" s="126">
        <v>9.2</v>
      </c>
      <c r="C103" s="201" t="s">
        <v>102</v>
      </c>
      <c r="D103" s="202"/>
      <c r="E103" s="202"/>
      <c r="F103" s="202"/>
      <c r="G103" s="202"/>
      <c r="H103" s="59" t="str">
        <f t="shared" si="3"/>
        <v>9</v>
      </c>
    </row>
    <row r="104" spans="1:8" ht="18.75" customHeight="1">
      <c r="A104" s="10">
        <v>12</v>
      </c>
      <c r="B104" s="126"/>
      <c r="C104" s="201"/>
      <c r="D104" s="202"/>
      <c r="E104" s="202"/>
      <c r="F104" s="202"/>
      <c r="G104" s="202"/>
      <c r="H104" s="59">
        <f t="shared" si="3"/>
      </c>
    </row>
    <row r="105" spans="1:8" ht="18.75" customHeight="1">
      <c r="A105" s="224" t="s">
        <v>20</v>
      </c>
      <c r="B105" s="225"/>
      <c r="C105" s="225"/>
      <c r="D105" s="225"/>
      <c r="E105" s="225"/>
      <c r="F105" s="225"/>
      <c r="G105" s="226"/>
      <c r="H105" s="227"/>
    </row>
    <row r="106" spans="1:8" ht="30.75" customHeight="1">
      <c r="A106" s="203" t="s">
        <v>24</v>
      </c>
      <c r="B106" s="204"/>
      <c r="C106" s="204"/>
      <c r="D106" s="204"/>
      <c r="E106" s="204"/>
      <c r="F106" s="204"/>
      <c r="G106" s="204"/>
      <c r="H106" s="205"/>
    </row>
    <row r="107" spans="1:8" ht="24" customHeight="1">
      <c r="A107" s="211" t="s">
        <v>21</v>
      </c>
      <c r="B107" s="212"/>
      <c r="C107" s="212"/>
      <c r="D107" s="215"/>
      <c r="E107" s="216"/>
      <c r="F107" s="216"/>
      <c r="G107" s="216"/>
      <c r="H107" s="217"/>
    </row>
    <row r="108" spans="1:8" ht="18">
      <c r="A108" s="45"/>
      <c r="B108" s="46"/>
      <c r="C108" s="46"/>
      <c r="D108" s="47"/>
      <c r="E108" s="48"/>
      <c r="F108" s="48"/>
      <c r="G108" s="48"/>
      <c r="H108" s="49"/>
    </row>
    <row r="109" spans="1:8" ht="18">
      <c r="A109" s="213" t="s">
        <v>22</v>
      </c>
      <c r="B109" s="214"/>
      <c r="C109" s="56"/>
      <c r="D109" s="218" t="s">
        <v>23</v>
      </c>
      <c r="E109" s="219"/>
      <c r="F109" s="219"/>
      <c r="G109" s="219"/>
      <c r="H109" s="50"/>
    </row>
    <row r="110" spans="1:8" ht="18" customHeight="1" thickBot="1">
      <c r="A110" s="51"/>
      <c r="B110" s="52"/>
      <c r="C110" s="54"/>
      <c r="D110" s="55"/>
      <c r="E110" s="55"/>
      <c r="F110" s="55"/>
      <c r="G110" s="55"/>
      <c r="H110" s="53"/>
    </row>
    <row r="111" spans="1:8" ht="105.75" customHeight="1" thickTop="1">
      <c r="A111" s="62"/>
      <c r="B111" s="63"/>
      <c r="C111" s="64"/>
      <c r="D111" s="65"/>
      <c r="E111" s="65"/>
      <c r="F111" s="65"/>
      <c r="G111" s="65"/>
      <c r="H111" s="35"/>
    </row>
    <row r="112" spans="1:10" ht="21" customHeight="1">
      <c r="A112" s="220" t="str">
        <f>Prépa!$D$2</f>
        <v>INTERCLUBS PAR EQUIPES PROMOTION MESSIEURS</v>
      </c>
      <c r="B112" s="221"/>
      <c r="C112" s="221"/>
      <c r="D112" s="221"/>
      <c r="E112" s="221"/>
      <c r="F112" s="221"/>
      <c r="G112" s="221"/>
      <c r="H112" s="221"/>
      <c r="I112" s="8"/>
      <c r="J112" s="8"/>
    </row>
    <row r="113" spans="1:10" ht="21" customHeight="1">
      <c r="A113" s="222" t="str">
        <f>Prépa!$D$4</f>
        <v>Ligue des Pays de la Loire</v>
      </c>
      <c r="B113" s="221"/>
      <c r="C113" s="221"/>
      <c r="D113" s="221"/>
      <c r="E113" s="221"/>
      <c r="F113" s="221"/>
      <c r="G113" s="221"/>
      <c r="H113" s="221"/>
      <c r="I113" s="8"/>
      <c r="J113" s="8"/>
    </row>
    <row r="114" spans="1:8" ht="21" customHeight="1">
      <c r="A114" s="223" t="str">
        <f>Prépa!$D$6</f>
        <v>6 &amp; 7 MAI 2017    GOLF DE LAVAL</v>
      </c>
      <c r="B114" s="221"/>
      <c r="C114" s="221"/>
      <c r="D114" s="221"/>
      <c r="E114" s="221"/>
      <c r="F114" s="221"/>
      <c r="G114" s="221"/>
      <c r="H114" s="221"/>
    </row>
    <row r="117" spans="1:8" ht="42" customHeight="1">
      <c r="A117" s="206" t="s">
        <v>17</v>
      </c>
      <c r="B117" s="206"/>
      <c r="C117" s="206"/>
      <c r="D117" s="206"/>
      <c r="E117" s="206"/>
      <c r="F117" s="206"/>
      <c r="G117" s="206"/>
      <c r="H117" s="206"/>
    </row>
    <row r="118" spans="1:8" ht="35.25" customHeight="1" thickBot="1">
      <c r="A118" s="207" t="s">
        <v>41</v>
      </c>
      <c r="B118" s="207"/>
      <c r="C118" s="207"/>
      <c r="D118" s="207"/>
      <c r="E118" s="207" t="str">
        <f>Prépa!$D$19</f>
        <v>CHARTRES FONTEN</v>
      </c>
      <c r="F118" s="208"/>
      <c r="G118" s="208"/>
      <c r="H118" s="208"/>
    </row>
    <row r="119" spans="1:8" ht="36.75" thickTop="1">
      <c r="A119" s="9"/>
      <c r="B119" s="38" t="s">
        <v>16</v>
      </c>
      <c r="C119" s="209" t="s">
        <v>18</v>
      </c>
      <c r="D119" s="210"/>
      <c r="E119" s="42"/>
      <c r="F119" s="43" t="s">
        <v>19</v>
      </c>
      <c r="G119" s="41"/>
      <c r="H119" s="58" t="s">
        <v>25</v>
      </c>
    </row>
    <row r="120" spans="1:8" ht="18.75">
      <c r="A120" s="10">
        <v>1</v>
      </c>
      <c r="B120" s="126">
        <v>3.2</v>
      </c>
      <c r="C120" s="201" t="s">
        <v>104</v>
      </c>
      <c r="D120" s="202"/>
      <c r="E120" s="202"/>
      <c r="F120" s="202"/>
      <c r="G120" s="202"/>
      <c r="H120" s="59" t="str">
        <f>IF(B120="","",FIXED(B120,0))</f>
        <v>3</v>
      </c>
    </row>
    <row r="121" spans="1:8" ht="18.75">
      <c r="A121" s="10">
        <v>2</v>
      </c>
      <c r="B121" s="126">
        <v>7</v>
      </c>
      <c r="C121" s="201" t="s">
        <v>105</v>
      </c>
      <c r="D121" s="202"/>
      <c r="E121" s="202"/>
      <c r="F121" s="202"/>
      <c r="G121" s="202"/>
      <c r="H121" s="59" t="str">
        <f aca="true" t="shared" si="4" ref="H121:H131">IF(B121="","",FIXED(B121,0))</f>
        <v>7</v>
      </c>
    </row>
    <row r="122" spans="1:8" ht="18.75">
      <c r="A122" s="10">
        <v>3</v>
      </c>
      <c r="B122" s="126">
        <v>7.9</v>
      </c>
      <c r="C122" s="201" t="s">
        <v>106</v>
      </c>
      <c r="D122" s="202"/>
      <c r="E122" s="202"/>
      <c r="F122" s="202"/>
      <c r="G122" s="202"/>
      <c r="H122" s="59" t="str">
        <f t="shared" si="4"/>
        <v>8</v>
      </c>
    </row>
    <row r="123" spans="1:8" ht="18.75">
      <c r="A123" s="10">
        <v>4</v>
      </c>
      <c r="B123" s="126">
        <v>8.3</v>
      </c>
      <c r="C123" s="201" t="s">
        <v>107</v>
      </c>
      <c r="D123" s="202"/>
      <c r="E123" s="202"/>
      <c r="F123" s="202"/>
      <c r="G123" s="202"/>
      <c r="H123" s="59" t="str">
        <f t="shared" si="4"/>
        <v>8</v>
      </c>
    </row>
    <row r="124" spans="1:8" ht="18.75">
      <c r="A124" s="10">
        <v>5</v>
      </c>
      <c r="B124" s="126">
        <v>8.8</v>
      </c>
      <c r="C124" s="201" t="s">
        <v>108</v>
      </c>
      <c r="D124" s="202"/>
      <c r="E124" s="202"/>
      <c r="F124" s="202"/>
      <c r="G124" s="202"/>
      <c r="H124" s="59" t="str">
        <f t="shared" si="4"/>
        <v>9</v>
      </c>
    </row>
    <row r="125" spans="1:8" ht="18.75">
      <c r="A125" s="10">
        <v>6</v>
      </c>
      <c r="B125" s="126">
        <v>9</v>
      </c>
      <c r="C125" s="201" t="s">
        <v>109</v>
      </c>
      <c r="D125" s="202"/>
      <c r="E125" s="202"/>
      <c r="F125" s="202"/>
      <c r="G125" s="202"/>
      <c r="H125" s="59" t="str">
        <f t="shared" si="4"/>
        <v>9</v>
      </c>
    </row>
    <row r="126" spans="1:8" ht="18.75">
      <c r="A126" s="10">
        <v>7</v>
      </c>
      <c r="B126" s="126">
        <v>11</v>
      </c>
      <c r="C126" s="201" t="s">
        <v>110</v>
      </c>
      <c r="D126" s="202"/>
      <c r="E126" s="202"/>
      <c r="F126" s="202"/>
      <c r="G126" s="202"/>
      <c r="H126" s="59" t="str">
        <f t="shared" si="4"/>
        <v>11</v>
      </c>
    </row>
    <row r="127" spans="1:8" ht="18.75">
      <c r="A127" s="10">
        <v>8</v>
      </c>
      <c r="B127" s="126">
        <v>12.1</v>
      </c>
      <c r="C127" s="201" t="s">
        <v>111</v>
      </c>
      <c r="D127" s="202"/>
      <c r="E127" s="202"/>
      <c r="F127" s="202"/>
      <c r="G127" s="202"/>
      <c r="H127" s="59" t="str">
        <f t="shared" si="4"/>
        <v>12</v>
      </c>
    </row>
    <row r="128" spans="1:8" ht="18.75">
      <c r="A128" s="40">
        <v>9</v>
      </c>
      <c r="B128" s="126">
        <v>13.4</v>
      </c>
      <c r="C128" s="201" t="s">
        <v>112</v>
      </c>
      <c r="D128" s="202"/>
      <c r="E128" s="202"/>
      <c r="F128" s="202"/>
      <c r="G128" s="202"/>
      <c r="H128" s="59" t="str">
        <f t="shared" si="4"/>
        <v>13</v>
      </c>
    </row>
    <row r="129" spans="1:8" ht="18.75">
      <c r="A129" s="44">
        <v>10</v>
      </c>
      <c r="B129" s="126">
        <v>15</v>
      </c>
      <c r="C129" s="201" t="s">
        <v>113</v>
      </c>
      <c r="D129" s="202"/>
      <c r="E129" s="202"/>
      <c r="F129" s="202"/>
      <c r="G129" s="202"/>
      <c r="H129" s="59" t="str">
        <f t="shared" si="4"/>
        <v>15</v>
      </c>
    </row>
    <row r="130" spans="1:8" ht="18.75" customHeight="1">
      <c r="A130" s="40">
        <v>11</v>
      </c>
      <c r="B130" s="126"/>
      <c r="C130" s="201"/>
      <c r="D130" s="202"/>
      <c r="E130" s="202"/>
      <c r="F130" s="202"/>
      <c r="G130" s="202"/>
      <c r="H130" s="59">
        <f t="shared" si="4"/>
      </c>
    </row>
    <row r="131" spans="1:8" ht="18.75" customHeight="1">
      <c r="A131" s="10">
        <v>12</v>
      </c>
      <c r="B131" s="126"/>
      <c r="C131" s="201"/>
      <c r="D131" s="202"/>
      <c r="E131" s="202"/>
      <c r="F131" s="202"/>
      <c r="G131" s="202"/>
      <c r="H131" s="59">
        <f t="shared" si="4"/>
      </c>
    </row>
    <row r="132" spans="1:8" ht="18.75" customHeight="1">
      <c r="A132" s="224" t="s">
        <v>20</v>
      </c>
      <c r="B132" s="225"/>
      <c r="C132" s="225"/>
      <c r="D132" s="225"/>
      <c r="E132" s="225"/>
      <c r="F132" s="225"/>
      <c r="G132" s="226"/>
      <c r="H132" s="227"/>
    </row>
    <row r="133" spans="1:8" ht="30.75" customHeight="1">
      <c r="A133" s="203" t="s">
        <v>24</v>
      </c>
      <c r="B133" s="204"/>
      <c r="C133" s="204"/>
      <c r="D133" s="204"/>
      <c r="E133" s="204"/>
      <c r="F133" s="204"/>
      <c r="G133" s="204"/>
      <c r="H133" s="205"/>
    </row>
    <row r="134" spans="1:8" ht="24" customHeight="1">
      <c r="A134" s="211" t="s">
        <v>21</v>
      </c>
      <c r="B134" s="212"/>
      <c r="C134" s="212"/>
      <c r="D134" s="215"/>
      <c r="E134" s="216"/>
      <c r="F134" s="216"/>
      <c r="G134" s="216"/>
      <c r="H134" s="217"/>
    </row>
    <row r="135" spans="1:8" ht="18">
      <c r="A135" s="45"/>
      <c r="B135" s="46"/>
      <c r="C135" s="46"/>
      <c r="D135" s="47"/>
      <c r="E135" s="48"/>
      <c r="F135" s="48"/>
      <c r="G135" s="48"/>
      <c r="H135" s="49"/>
    </row>
    <row r="136" spans="1:8" ht="18">
      <c r="A136" s="213" t="s">
        <v>22</v>
      </c>
      <c r="B136" s="214"/>
      <c r="C136" s="56"/>
      <c r="D136" s="218" t="s">
        <v>23</v>
      </c>
      <c r="E136" s="219"/>
      <c r="F136" s="219"/>
      <c r="G136" s="219"/>
      <c r="H136" s="50"/>
    </row>
    <row r="137" spans="1:8" ht="18" customHeight="1" thickBot="1">
      <c r="A137" s="51"/>
      <c r="B137" s="52"/>
      <c r="C137" s="54"/>
      <c r="D137" s="55"/>
      <c r="E137" s="55"/>
      <c r="F137" s="55"/>
      <c r="G137" s="55"/>
      <c r="H137" s="53"/>
    </row>
    <row r="138" spans="1:8" ht="105.75" customHeight="1" thickTop="1">
      <c r="A138" s="62"/>
      <c r="B138" s="63"/>
      <c r="C138" s="64"/>
      <c r="D138" s="65"/>
      <c r="E138" s="65"/>
      <c r="F138" s="65"/>
      <c r="G138" s="65"/>
      <c r="H138" s="35"/>
    </row>
    <row r="139" spans="1:10" ht="21" customHeight="1">
      <c r="A139" s="220" t="str">
        <f>Prépa!$D$2</f>
        <v>INTERCLUBS PAR EQUIPES PROMOTION MESSIEURS</v>
      </c>
      <c r="B139" s="221"/>
      <c r="C139" s="221"/>
      <c r="D139" s="221"/>
      <c r="E139" s="221"/>
      <c r="F139" s="221"/>
      <c r="G139" s="221"/>
      <c r="H139" s="221"/>
      <c r="I139" s="8"/>
      <c r="J139" s="8"/>
    </row>
    <row r="140" spans="1:10" ht="21" customHeight="1">
      <c r="A140" s="222" t="str">
        <f>Prépa!$D$4</f>
        <v>Ligue des Pays de la Loire</v>
      </c>
      <c r="B140" s="221"/>
      <c r="C140" s="221"/>
      <c r="D140" s="221"/>
      <c r="E140" s="221"/>
      <c r="F140" s="221"/>
      <c r="G140" s="221"/>
      <c r="H140" s="221"/>
      <c r="I140" s="8"/>
      <c r="J140" s="8"/>
    </row>
    <row r="141" spans="1:8" ht="21" customHeight="1">
      <c r="A141" s="223" t="str">
        <f>Prépa!$D$6</f>
        <v>6 &amp; 7 MAI 2017    GOLF DE LAVAL</v>
      </c>
      <c r="B141" s="221"/>
      <c r="C141" s="221"/>
      <c r="D141" s="221"/>
      <c r="E141" s="221"/>
      <c r="F141" s="221"/>
      <c r="G141" s="221"/>
      <c r="H141" s="221"/>
    </row>
    <row r="144" spans="1:8" ht="42" customHeight="1">
      <c r="A144" s="206" t="s">
        <v>17</v>
      </c>
      <c r="B144" s="206"/>
      <c r="C144" s="206"/>
      <c r="D144" s="206"/>
      <c r="E144" s="206"/>
      <c r="F144" s="206"/>
      <c r="G144" s="206"/>
      <c r="H144" s="206"/>
    </row>
    <row r="145" spans="1:8" ht="35.25" customHeight="1" thickBot="1">
      <c r="A145" s="207" t="s">
        <v>41</v>
      </c>
      <c r="B145" s="207"/>
      <c r="C145" s="207"/>
      <c r="D145" s="207"/>
      <c r="E145" s="207" t="str">
        <f>Prépa!$D$21</f>
        <v>CHOLET</v>
      </c>
      <c r="F145" s="208"/>
      <c r="G145" s="208"/>
      <c r="H145" s="208"/>
    </row>
    <row r="146" spans="1:8" ht="36.75" thickTop="1">
      <c r="A146" s="9"/>
      <c r="B146" s="38" t="s">
        <v>16</v>
      </c>
      <c r="C146" s="209" t="s">
        <v>18</v>
      </c>
      <c r="D146" s="210"/>
      <c r="E146" s="42"/>
      <c r="F146" s="43" t="s">
        <v>19</v>
      </c>
      <c r="G146" s="41"/>
      <c r="H146" s="58" t="s">
        <v>25</v>
      </c>
    </row>
    <row r="147" spans="1:8" ht="18.75">
      <c r="A147" s="10">
        <v>1</v>
      </c>
      <c r="B147" s="126">
        <v>0.9</v>
      </c>
      <c r="C147" s="201" t="s">
        <v>115</v>
      </c>
      <c r="D147" s="202"/>
      <c r="E147" s="202"/>
      <c r="F147" s="202"/>
      <c r="G147" s="202"/>
      <c r="H147" s="59" t="str">
        <f>IF(B147="","",FIXED(B147,0))</f>
        <v>1</v>
      </c>
    </row>
    <row r="148" spans="1:8" ht="18.75">
      <c r="A148" s="10">
        <v>2</v>
      </c>
      <c r="B148" s="126">
        <v>2.9</v>
      </c>
      <c r="C148" s="201" t="s">
        <v>116</v>
      </c>
      <c r="D148" s="202"/>
      <c r="E148" s="202"/>
      <c r="F148" s="202"/>
      <c r="G148" s="202"/>
      <c r="H148" s="59" t="str">
        <f aca="true" t="shared" si="5" ref="H148:H158">IF(B148="","",FIXED(B148,0))</f>
        <v>3</v>
      </c>
    </row>
    <row r="149" spans="1:8" ht="18.75">
      <c r="A149" s="10">
        <v>3</v>
      </c>
      <c r="B149" s="126">
        <v>4</v>
      </c>
      <c r="C149" s="201" t="s">
        <v>117</v>
      </c>
      <c r="D149" s="202"/>
      <c r="E149" s="202"/>
      <c r="F149" s="202"/>
      <c r="G149" s="202"/>
      <c r="H149" s="59" t="str">
        <f t="shared" si="5"/>
        <v>4</v>
      </c>
    </row>
    <row r="150" spans="1:8" ht="18.75">
      <c r="A150" s="10">
        <v>4</v>
      </c>
      <c r="B150" s="126">
        <v>4.1</v>
      </c>
      <c r="C150" s="201" t="s">
        <v>118</v>
      </c>
      <c r="D150" s="202"/>
      <c r="E150" s="202"/>
      <c r="F150" s="202"/>
      <c r="G150" s="202"/>
      <c r="H150" s="59" t="str">
        <f t="shared" si="5"/>
        <v>4</v>
      </c>
    </row>
    <row r="151" spans="1:8" ht="18.75">
      <c r="A151" s="10">
        <v>5</v>
      </c>
      <c r="B151" s="126">
        <v>4.5</v>
      </c>
      <c r="C151" s="201" t="s">
        <v>119</v>
      </c>
      <c r="D151" s="202"/>
      <c r="E151" s="202"/>
      <c r="F151" s="202"/>
      <c r="G151" s="202"/>
      <c r="H151" s="59" t="str">
        <f t="shared" si="5"/>
        <v>5</v>
      </c>
    </row>
    <row r="152" spans="1:8" ht="18.75">
      <c r="A152" s="10">
        <v>6</v>
      </c>
      <c r="B152" s="126">
        <v>4.7</v>
      </c>
      <c r="C152" s="201" t="s">
        <v>120</v>
      </c>
      <c r="D152" s="202"/>
      <c r="E152" s="202"/>
      <c r="F152" s="202"/>
      <c r="G152" s="202"/>
      <c r="H152" s="59" t="str">
        <f t="shared" si="5"/>
        <v>5</v>
      </c>
    </row>
    <row r="153" spans="1:8" ht="18.75">
      <c r="A153" s="10">
        <v>7</v>
      </c>
      <c r="B153" s="126">
        <v>4.7</v>
      </c>
      <c r="C153" s="201" t="s">
        <v>121</v>
      </c>
      <c r="D153" s="202"/>
      <c r="E153" s="202"/>
      <c r="F153" s="202"/>
      <c r="G153" s="202"/>
      <c r="H153" s="59" t="str">
        <f t="shared" si="5"/>
        <v>5</v>
      </c>
    </row>
    <row r="154" spans="1:8" ht="18.75">
      <c r="A154" s="10">
        <v>8</v>
      </c>
      <c r="B154" s="126">
        <v>6</v>
      </c>
      <c r="C154" s="201" t="s">
        <v>122</v>
      </c>
      <c r="D154" s="202"/>
      <c r="E154" s="202"/>
      <c r="F154" s="202"/>
      <c r="G154" s="202"/>
      <c r="H154" s="59" t="str">
        <f t="shared" si="5"/>
        <v>6</v>
      </c>
    </row>
    <row r="155" spans="1:8" ht="18.75">
      <c r="A155" s="40">
        <v>9</v>
      </c>
      <c r="B155" s="126">
        <v>6.7</v>
      </c>
      <c r="C155" s="201" t="s">
        <v>123</v>
      </c>
      <c r="D155" s="202"/>
      <c r="E155" s="202"/>
      <c r="F155" s="202"/>
      <c r="G155" s="202"/>
      <c r="H155" s="59" t="str">
        <f t="shared" si="5"/>
        <v>7</v>
      </c>
    </row>
    <row r="156" spans="1:8" ht="18.75">
      <c r="A156" s="44">
        <v>10</v>
      </c>
      <c r="B156" s="126"/>
      <c r="C156" s="201"/>
      <c r="D156" s="202"/>
      <c r="E156" s="202"/>
      <c r="F156" s="202"/>
      <c r="G156" s="202"/>
      <c r="H156" s="59">
        <f t="shared" si="5"/>
      </c>
    </row>
    <row r="157" spans="1:8" ht="18.75" customHeight="1">
      <c r="A157" s="40">
        <v>11</v>
      </c>
      <c r="B157" s="126"/>
      <c r="C157" s="201"/>
      <c r="D157" s="202"/>
      <c r="E157" s="202"/>
      <c r="F157" s="202"/>
      <c r="G157" s="202"/>
      <c r="H157" s="59">
        <f t="shared" si="5"/>
      </c>
    </row>
    <row r="158" spans="1:8" ht="18.75" customHeight="1">
      <c r="A158" s="10">
        <v>12</v>
      </c>
      <c r="B158" s="126"/>
      <c r="C158" s="201"/>
      <c r="D158" s="202"/>
      <c r="E158" s="202"/>
      <c r="F158" s="202"/>
      <c r="G158" s="202"/>
      <c r="H158" s="59">
        <f t="shared" si="5"/>
      </c>
    </row>
    <row r="159" spans="1:8" ht="18.75" customHeight="1">
      <c r="A159" s="224" t="s">
        <v>20</v>
      </c>
      <c r="B159" s="225"/>
      <c r="C159" s="225"/>
      <c r="D159" s="225"/>
      <c r="E159" s="225"/>
      <c r="F159" s="225"/>
      <c r="G159" s="226"/>
      <c r="H159" s="227"/>
    </row>
    <row r="160" spans="1:8" ht="30.75" customHeight="1">
      <c r="A160" s="203" t="s">
        <v>24</v>
      </c>
      <c r="B160" s="204"/>
      <c r="C160" s="204"/>
      <c r="D160" s="204"/>
      <c r="E160" s="204"/>
      <c r="F160" s="204"/>
      <c r="G160" s="204"/>
      <c r="H160" s="205"/>
    </row>
    <row r="161" spans="1:8" ht="24" customHeight="1">
      <c r="A161" s="211" t="s">
        <v>21</v>
      </c>
      <c r="B161" s="212"/>
      <c r="C161" s="212"/>
      <c r="D161" s="215"/>
      <c r="E161" s="216"/>
      <c r="F161" s="216"/>
      <c r="G161" s="216"/>
      <c r="H161" s="217"/>
    </row>
    <row r="162" spans="1:8" ht="18">
      <c r="A162" s="45"/>
      <c r="B162" s="46"/>
      <c r="C162" s="46"/>
      <c r="D162" s="47"/>
      <c r="E162" s="48"/>
      <c r="F162" s="48"/>
      <c r="G162" s="48"/>
      <c r="H162" s="49"/>
    </row>
    <row r="163" spans="1:8" ht="18">
      <c r="A163" s="213" t="s">
        <v>22</v>
      </c>
      <c r="B163" s="214"/>
      <c r="C163" s="56"/>
      <c r="D163" s="218" t="s">
        <v>23</v>
      </c>
      <c r="E163" s="219"/>
      <c r="F163" s="219"/>
      <c r="G163" s="219"/>
      <c r="H163" s="50"/>
    </row>
    <row r="164" spans="1:8" ht="18" customHeight="1" thickBot="1">
      <c r="A164" s="51"/>
      <c r="B164" s="52"/>
      <c r="C164" s="54"/>
      <c r="D164" s="55"/>
      <c r="E164" s="55"/>
      <c r="F164" s="55"/>
      <c r="G164" s="55"/>
      <c r="H164" s="53"/>
    </row>
    <row r="165" spans="1:8" ht="105.75" customHeight="1" thickTop="1">
      <c r="A165" s="62"/>
      <c r="B165" s="63"/>
      <c r="C165" s="64"/>
      <c r="D165" s="65"/>
      <c r="E165" s="65"/>
      <c r="F165" s="65"/>
      <c r="G165" s="65"/>
      <c r="H165" s="35"/>
    </row>
    <row r="166" spans="1:10" ht="21" customHeight="1">
      <c r="A166" s="220" t="str">
        <f>Prépa!$D$2</f>
        <v>INTERCLUBS PAR EQUIPES PROMOTION MESSIEURS</v>
      </c>
      <c r="B166" s="221"/>
      <c r="C166" s="221"/>
      <c r="D166" s="221"/>
      <c r="E166" s="221"/>
      <c r="F166" s="221"/>
      <c r="G166" s="221"/>
      <c r="H166" s="221"/>
      <c r="I166" s="8"/>
      <c r="J166" s="8"/>
    </row>
    <row r="167" spans="1:10" ht="21" customHeight="1">
      <c r="A167" s="222" t="str">
        <f>Prépa!$D$4</f>
        <v>Ligue des Pays de la Loire</v>
      </c>
      <c r="B167" s="221"/>
      <c r="C167" s="221"/>
      <c r="D167" s="221"/>
      <c r="E167" s="221"/>
      <c r="F167" s="221"/>
      <c r="G167" s="221"/>
      <c r="H167" s="221"/>
      <c r="I167" s="8"/>
      <c r="J167" s="8"/>
    </row>
    <row r="168" spans="1:8" ht="21" customHeight="1">
      <c r="A168" s="223" t="str">
        <f>Prépa!$D$6</f>
        <v>6 &amp; 7 MAI 2017    GOLF DE LAVAL</v>
      </c>
      <c r="B168" s="221"/>
      <c r="C168" s="221"/>
      <c r="D168" s="221"/>
      <c r="E168" s="221"/>
      <c r="F168" s="221"/>
      <c r="G168" s="221"/>
      <c r="H168" s="221"/>
    </row>
    <row r="171" spans="1:8" ht="42" customHeight="1">
      <c r="A171" s="206" t="s">
        <v>17</v>
      </c>
      <c r="B171" s="206"/>
      <c r="C171" s="206"/>
      <c r="D171" s="206"/>
      <c r="E171" s="206"/>
      <c r="F171" s="206"/>
      <c r="G171" s="206"/>
      <c r="H171" s="206"/>
    </row>
    <row r="172" spans="1:8" ht="35.25" customHeight="1" thickBot="1">
      <c r="A172" s="207" t="s">
        <v>41</v>
      </c>
      <c r="B172" s="207"/>
      <c r="C172" s="207"/>
      <c r="D172" s="207"/>
      <c r="E172" s="207" t="str">
        <f>Prépa!$D$23</f>
        <v>CORNOUAILLE</v>
      </c>
      <c r="F172" s="208"/>
      <c r="G172" s="208"/>
      <c r="H172" s="208"/>
    </row>
    <row r="173" spans="1:8" ht="36.75" thickTop="1">
      <c r="A173" s="9"/>
      <c r="B173" s="38" t="s">
        <v>16</v>
      </c>
      <c r="C173" s="209" t="s">
        <v>18</v>
      </c>
      <c r="D173" s="210"/>
      <c r="E173" s="42"/>
      <c r="F173" s="43" t="s">
        <v>19</v>
      </c>
      <c r="G173" s="41"/>
      <c r="H173" s="58" t="s">
        <v>25</v>
      </c>
    </row>
    <row r="174" spans="1:8" ht="18.75">
      <c r="A174" s="10">
        <v>1</v>
      </c>
      <c r="B174" s="126">
        <v>0.5</v>
      </c>
      <c r="C174" s="201" t="s">
        <v>125</v>
      </c>
      <c r="D174" s="202"/>
      <c r="E174" s="202"/>
      <c r="F174" s="202"/>
      <c r="G174" s="202"/>
      <c r="H174" s="59" t="str">
        <f>IF(B174="","",FIXED(B174,0))</f>
        <v>1</v>
      </c>
    </row>
    <row r="175" spans="1:8" ht="18.75">
      <c r="A175" s="10">
        <v>2</v>
      </c>
      <c r="B175" s="126">
        <v>3.1</v>
      </c>
      <c r="C175" s="201" t="s">
        <v>126</v>
      </c>
      <c r="D175" s="202"/>
      <c r="E175" s="202"/>
      <c r="F175" s="202"/>
      <c r="G175" s="202"/>
      <c r="H175" s="59" t="str">
        <f aca="true" t="shared" si="6" ref="H175:H185">IF(B175="","",FIXED(B175,0))</f>
        <v>3</v>
      </c>
    </row>
    <row r="176" spans="1:8" ht="18.75">
      <c r="A176" s="10">
        <v>3</v>
      </c>
      <c r="B176" s="126">
        <v>3.7</v>
      </c>
      <c r="C176" s="201" t="s">
        <v>127</v>
      </c>
      <c r="D176" s="202"/>
      <c r="E176" s="202"/>
      <c r="F176" s="202"/>
      <c r="G176" s="202"/>
      <c r="H176" s="59" t="str">
        <f t="shared" si="6"/>
        <v>4</v>
      </c>
    </row>
    <row r="177" spans="1:8" ht="18.75">
      <c r="A177" s="10">
        <v>4</v>
      </c>
      <c r="B177" s="126">
        <v>6.4</v>
      </c>
      <c r="C177" s="201" t="s">
        <v>128</v>
      </c>
      <c r="D177" s="202"/>
      <c r="E177" s="202"/>
      <c r="F177" s="202"/>
      <c r="G177" s="202"/>
      <c r="H177" s="59" t="str">
        <f t="shared" si="6"/>
        <v>6</v>
      </c>
    </row>
    <row r="178" spans="1:8" ht="18.75">
      <c r="A178" s="10">
        <v>5</v>
      </c>
      <c r="B178" s="126">
        <v>6.4</v>
      </c>
      <c r="C178" s="201" t="s">
        <v>129</v>
      </c>
      <c r="D178" s="202"/>
      <c r="E178" s="202"/>
      <c r="F178" s="202"/>
      <c r="G178" s="202"/>
      <c r="H178" s="59" t="str">
        <f t="shared" si="6"/>
        <v>6</v>
      </c>
    </row>
    <row r="179" spans="1:8" ht="18.75">
      <c r="A179" s="10">
        <v>6</v>
      </c>
      <c r="B179" s="126">
        <v>6.5</v>
      </c>
      <c r="C179" s="201" t="s">
        <v>130</v>
      </c>
      <c r="D179" s="202"/>
      <c r="E179" s="202"/>
      <c r="F179" s="202"/>
      <c r="G179" s="202"/>
      <c r="H179" s="59" t="str">
        <f t="shared" si="6"/>
        <v>7</v>
      </c>
    </row>
    <row r="180" spans="1:8" ht="18.75">
      <c r="A180" s="10">
        <v>7</v>
      </c>
      <c r="B180" s="126">
        <v>7.7</v>
      </c>
      <c r="C180" s="201" t="s">
        <v>131</v>
      </c>
      <c r="D180" s="202"/>
      <c r="E180" s="202"/>
      <c r="F180" s="202"/>
      <c r="G180" s="202"/>
      <c r="H180" s="59" t="str">
        <f t="shared" si="6"/>
        <v>8</v>
      </c>
    </row>
    <row r="181" spans="1:8" ht="18.75">
      <c r="A181" s="10">
        <v>8</v>
      </c>
      <c r="B181" s="126">
        <v>8.1</v>
      </c>
      <c r="C181" s="201" t="s">
        <v>132</v>
      </c>
      <c r="D181" s="202"/>
      <c r="E181" s="202"/>
      <c r="F181" s="202"/>
      <c r="G181" s="202"/>
      <c r="H181" s="59" t="str">
        <f t="shared" si="6"/>
        <v>8</v>
      </c>
    </row>
    <row r="182" spans="1:8" ht="18.75">
      <c r="A182" s="40">
        <v>9</v>
      </c>
      <c r="B182" s="126">
        <v>9.1</v>
      </c>
      <c r="C182" s="201" t="s">
        <v>133</v>
      </c>
      <c r="D182" s="202"/>
      <c r="E182" s="202"/>
      <c r="F182" s="202"/>
      <c r="G182" s="202"/>
      <c r="H182" s="59" t="str">
        <f t="shared" si="6"/>
        <v>9</v>
      </c>
    </row>
    <row r="183" spans="1:8" ht="18.75">
      <c r="A183" s="44">
        <v>10</v>
      </c>
      <c r="B183" s="126">
        <v>9.3</v>
      </c>
      <c r="C183" s="201" t="s">
        <v>134</v>
      </c>
      <c r="D183" s="202"/>
      <c r="E183" s="202"/>
      <c r="F183" s="202"/>
      <c r="G183" s="202"/>
      <c r="H183" s="59" t="str">
        <f t="shared" si="6"/>
        <v>9</v>
      </c>
    </row>
    <row r="184" spans="1:8" ht="18.75" customHeight="1">
      <c r="A184" s="40">
        <v>11</v>
      </c>
      <c r="B184" s="126">
        <v>9.9</v>
      </c>
      <c r="C184" s="201" t="s">
        <v>135</v>
      </c>
      <c r="D184" s="202"/>
      <c r="E184" s="202"/>
      <c r="F184" s="202"/>
      <c r="G184" s="202"/>
      <c r="H184" s="59" t="str">
        <f t="shared" si="6"/>
        <v>10</v>
      </c>
    </row>
    <row r="185" spans="1:8" ht="18.75" customHeight="1">
      <c r="A185" s="10">
        <v>12</v>
      </c>
      <c r="B185" s="126"/>
      <c r="C185" s="201"/>
      <c r="D185" s="202"/>
      <c r="E185" s="202"/>
      <c r="F185" s="202"/>
      <c r="G185" s="202"/>
      <c r="H185" s="59">
        <f t="shared" si="6"/>
      </c>
    </row>
    <row r="186" spans="1:8" ht="18.75" customHeight="1">
      <c r="A186" s="224" t="s">
        <v>20</v>
      </c>
      <c r="B186" s="225"/>
      <c r="C186" s="225"/>
      <c r="D186" s="225"/>
      <c r="E186" s="225"/>
      <c r="F186" s="225"/>
      <c r="G186" s="226"/>
      <c r="H186" s="227"/>
    </row>
    <row r="187" spans="1:8" ht="30.75" customHeight="1">
      <c r="A187" s="203" t="s">
        <v>24</v>
      </c>
      <c r="B187" s="204"/>
      <c r="C187" s="204"/>
      <c r="D187" s="204"/>
      <c r="E187" s="204"/>
      <c r="F187" s="204"/>
      <c r="G187" s="204"/>
      <c r="H187" s="205"/>
    </row>
    <row r="188" spans="1:8" ht="24" customHeight="1">
      <c r="A188" s="211" t="s">
        <v>21</v>
      </c>
      <c r="B188" s="212"/>
      <c r="C188" s="212"/>
      <c r="D188" s="215"/>
      <c r="E188" s="216"/>
      <c r="F188" s="216"/>
      <c r="G188" s="216"/>
      <c r="H188" s="217"/>
    </row>
    <row r="189" spans="1:8" ht="18">
      <c r="A189" s="45"/>
      <c r="B189" s="46"/>
      <c r="C189" s="46"/>
      <c r="D189" s="47"/>
      <c r="E189" s="48"/>
      <c r="F189" s="48"/>
      <c r="G189" s="48"/>
      <c r="H189" s="49"/>
    </row>
    <row r="190" spans="1:8" ht="18">
      <c r="A190" s="213" t="s">
        <v>22</v>
      </c>
      <c r="B190" s="214"/>
      <c r="C190" s="56"/>
      <c r="D190" s="218" t="s">
        <v>23</v>
      </c>
      <c r="E190" s="219"/>
      <c r="F190" s="219"/>
      <c r="G190" s="219"/>
      <c r="H190" s="50"/>
    </row>
    <row r="191" spans="1:8" ht="18" customHeight="1" thickBot="1">
      <c r="A191" s="51"/>
      <c r="B191" s="52"/>
      <c r="C191" s="54"/>
      <c r="D191" s="55"/>
      <c r="E191" s="55"/>
      <c r="F191" s="55"/>
      <c r="G191" s="55"/>
      <c r="H191" s="53"/>
    </row>
    <row r="192" spans="1:8" ht="105.75" customHeight="1" thickTop="1">
      <c r="A192" s="62"/>
      <c r="B192" s="63"/>
      <c r="C192" s="64"/>
      <c r="D192" s="65"/>
      <c r="E192" s="65"/>
      <c r="F192" s="65"/>
      <c r="G192" s="65"/>
      <c r="H192" s="35"/>
    </row>
    <row r="193" spans="1:10" ht="21" customHeight="1">
      <c r="A193" s="220" t="str">
        <f>Prépa!$D$2</f>
        <v>INTERCLUBS PAR EQUIPES PROMOTION MESSIEURS</v>
      </c>
      <c r="B193" s="221"/>
      <c r="C193" s="221"/>
      <c r="D193" s="221"/>
      <c r="E193" s="221"/>
      <c r="F193" s="221"/>
      <c r="G193" s="221"/>
      <c r="H193" s="221"/>
      <c r="I193" s="8"/>
      <c r="J193" s="8"/>
    </row>
    <row r="194" spans="1:10" ht="21" customHeight="1">
      <c r="A194" s="222" t="str">
        <f>Prépa!$D$4</f>
        <v>Ligue des Pays de la Loire</v>
      </c>
      <c r="B194" s="221"/>
      <c r="C194" s="221"/>
      <c r="D194" s="221"/>
      <c r="E194" s="221"/>
      <c r="F194" s="221"/>
      <c r="G194" s="221"/>
      <c r="H194" s="221"/>
      <c r="I194" s="8"/>
      <c r="J194" s="8"/>
    </row>
    <row r="195" spans="1:8" ht="21" customHeight="1">
      <c r="A195" s="223" t="str">
        <f>Prépa!$D$6</f>
        <v>6 &amp; 7 MAI 2017    GOLF DE LAVAL</v>
      </c>
      <c r="B195" s="221"/>
      <c r="C195" s="221"/>
      <c r="D195" s="221"/>
      <c r="E195" s="221"/>
      <c r="F195" s="221"/>
      <c r="G195" s="221"/>
      <c r="H195" s="221"/>
    </row>
    <row r="198" spans="1:8" ht="42" customHeight="1">
      <c r="A198" s="206" t="s">
        <v>17</v>
      </c>
      <c r="B198" s="206"/>
      <c r="C198" s="206"/>
      <c r="D198" s="206"/>
      <c r="E198" s="206"/>
      <c r="F198" s="206"/>
      <c r="G198" s="206"/>
      <c r="H198" s="206"/>
    </row>
    <row r="199" spans="1:8" ht="35.25" customHeight="1" thickBot="1">
      <c r="A199" s="207" t="s">
        <v>41</v>
      </c>
      <c r="B199" s="207"/>
      <c r="C199" s="207"/>
      <c r="D199" s="207"/>
      <c r="E199" s="207" t="str">
        <f>Prépa!$D$25</f>
        <v>GLORIETTE</v>
      </c>
      <c r="F199" s="208"/>
      <c r="G199" s="208"/>
      <c r="H199" s="208"/>
    </row>
    <row r="200" spans="1:8" ht="36.75" thickTop="1">
      <c r="A200" s="9"/>
      <c r="B200" s="38" t="s">
        <v>16</v>
      </c>
      <c r="C200" s="209" t="s">
        <v>18</v>
      </c>
      <c r="D200" s="210"/>
      <c r="E200" s="42"/>
      <c r="F200" s="43" t="s">
        <v>19</v>
      </c>
      <c r="G200" s="41"/>
      <c r="H200" s="58" t="s">
        <v>25</v>
      </c>
    </row>
    <row r="201" spans="1:8" ht="18.75">
      <c r="A201" s="10">
        <v>1</v>
      </c>
      <c r="B201" s="126">
        <v>7.3</v>
      </c>
      <c r="C201" s="201" t="s">
        <v>137</v>
      </c>
      <c r="D201" s="202"/>
      <c r="E201" s="202"/>
      <c r="F201" s="202"/>
      <c r="G201" s="202"/>
      <c r="H201" s="59" t="str">
        <f>IF(B201="","",FIXED(B201,0))</f>
        <v>7</v>
      </c>
    </row>
    <row r="202" spans="1:8" ht="18.75">
      <c r="A202" s="10">
        <v>2</v>
      </c>
      <c r="B202" s="126">
        <v>7.9</v>
      </c>
      <c r="C202" s="201" t="s">
        <v>138</v>
      </c>
      <c r="D202" s="202"/>
      <c r="E202" s="202"/>
      <c r="F202" s="202"/>
      <c r="G202" s="202"/>
      <c r="H202" s="59" t="str">
        <f aca="true" t="shared" si="7" ref="H202:H212">IF(B202="","",FIXED(B202,0))</f>
        <v>8</v>
      </c>
    </row>
    <row r="203" spans="1:8" ht="18.75">
      <c r="A203" s="10">
        <v>3</v>
      </c>
      <c r="B203" s="126">
        <v>8.8</v>
      </c>
      <c r="C203" s="201" t="s">
        <v>139</v>
      </c>
      <c r="D203" s="202"/>
      <c r="E203" s="202"/>
      <c r="F203" s="202"/>
      <c r="G203" s="202"/>
      <c r="H203" s="59" t="str">
        <f t="shared" si="7"/>
        <v>9</v>
      </c>
    </row>
    <row r="204" spans="1:8" ht="18.75">
      <c r="A204" s="10">
        <v>4</v>
      </c>
      <c r="B204" s="126">
        <v>9.3</v>
      </c>
      <c r="C204" s="201" t="s">
        <v>140</v>
      </c>
      <c r="D204" s="202"/>
      <c r="E204" s="202"/>
      <c r="F204" s="202"/>
      <c r="G204" s="202"/>
      <c r="H204" s="59" t="str">
        <f t="shared" si="7"/>
        <v>9</v>
      </c>
    </row>
    <row r="205" spans="1:8" ht="18.75">
      <c r="A205" s="10">
        <v>5</v>
      </c>
      <c r="B205" s="126">
        <v>9.9</v>
      </c>
      <c r="C205" s="201" t="s">
        <v>141</v>
      </c>
      <c r="D205" s="202"/>
      <c r="E205" s="202"/>
      <c r="F205" s="202"/>
      <c r="G205" s="202"/>
      <c r="H205" s="59" t="str">
        <f t="shared" si="7"/>
        <v>10</v>
      </c>
    </row>
    <row r="206" spans="1:8" ht="18.75">
      <c r="A206" s="10">
        <v>6</v>
      </c>
      <c r="B206" s="126">
        <v>10.7</v>
      </c>
      <c r="C206" s="201" t="s">
        <v>142</v>
      </c>
      <c r="D206" s="202"/>
      <c r="E206" s="202"/>
      <c r="F206" s="202"/>
      <c r="G206" s="202"/>
      <c r="H206" s="59" t="str">
        <f t="shared" si="7"/>
        <v>11</v>
      </c>
    </row>
    <row r="207" spans="1:8" ht="18.75">
      <c r="A207" s="10">
        <v>7</v>
      </c>
      <c r="B207" s="126">
        <v>10.8</v>
      </c>
      <c r="C207" s="201" t="s">
        <v>143</v>
      </c>
      <c r="D207" s="202"/>
      <c r="E207" s="202"/>
      <c r="F207" s="202"/>
      <c r="G207" s="202"/>
      <c r="H207" s="59" t="str">
        <f t="shared" si="7"/>
        <v>11</v>
      </c>
    </row>
    <row r="208" spans="1:8" ht="18.75">
      <c r="A208" s="10">
        <v>8</v>
      </c>
      <c r="B208" s="126">
        <v>11.4</v>
      </c>
      <c r="C208" s="201" t="s">
        <v>144</v>
      </c>
      <c r="D208" s="202"/>
      <c r="E208" s="202"/>
      <c r="F208" s="202"/>
      <c r="G208" s="202"/>
      <c r="H208" s="59" t="str">
        <f t="shared" si="7"/>
        <v>11</v>
      </c>
    </row>
    <row r="209" spans="1:8" ht="18.75">
      <c r="A209" s="40">
        <v>9</v>
      </c>
      <c r="B209" s="126">
        <v>12.9</v>
      </c>
      <c r="C209" s="201" t="s">
        <v>145</v>
      </c>
      <c r="D209" s="202"/>
      <c r="E209" s="202"/>
      <c r="F209" s="202"/>
      <c r="G209" s="202"/>
      <c r="H209" s="59" t="str">
        <f t="shared" si="7"/>
        <v>13</v>
      </c>
    </row>
    <row r="210" spans="1:8" ht="18.75">
      <c r="A210" s="44">
        <v>10</v>
      </c>
      <c r="B210" s="126">
        <v>18.1</v>
      </c>
      <c r="C210" s="201" t="s">
        <v>146</v>
      </c>
      <c r="D210" s="202"/>
      <c r="E210" s="202"/>
      <c r="F210" s="202"/>
      <c r="G210" s="202"/>
      <c r="H210" s="59" t="str">
        <f t="shared" si="7"/>
        <v>18</v>
      </c>
    </row>
    <row r="211" spans="1:8" ht="18.75" customHeight="1">
      <c r="A211" s="40">
        <v>11</v>
      </c>
      <c r="B211" s="126">
        <v>21.6</v>
      </c>
      <c r="C211" s="201" t="s">
        <v>147</v>
      </c>
      <c r="D211" s="202"/>
      <c r="E211" s="202"/>
      <c r="F211" s="202"/>
      <c r="G211" s="202"/>
      <c r="H211" s="59" t="str">
        <f t="shared" si="7"/>
        <v>22</v>
      </c>
    </row>
    <row r="212" spans="1:8" ht="18.75" customHeight="1">
      <c r="A212" s="10">
        <v>12</v>
      </c>
      <c r="B212" s="126"/>
      <c r="C212" s="201"/>
      <c r="D212" s="202"/>
      <c r="E212" s="202"/>
      <c r="F212" s="202"/>
      <c r="G212" s="202"/>
      <c r="H212" s="59">
        <f t="shared" si="7"/>
      </c>
    </row>
    <row r="213" spans="1:8" ht="18.75" customHeight="1">
      <c r="A213" s="224" t="s">
        <v>20</v>
      </c>
      <c r="B213" s="225"/>
      <c r="C213" s="225"/>
      <c r="D213" s="225"/>
      <c r="E213" s="225"/>
      <c r="F213" s="225"/>
      <c r="G213" s="226"/>
      <c r="H213" s="227"/>
    </row>
    <row r="214" spans="1:8" ht="30.75" customHeight="1">
      <c r="A214" s="203" t="s">
        <v>24</v>
      </c>
      <c r="B214" s="204"/>
      <c r="C214" s="204"/>
      <c r="D214" s="204"/>
      <c r="E214" s="204"/>
      <c r="F214" s="204"/>
      <c r="G214" s="204"/>
      <c r="H214" s="205"/>
    </row>
    <row r="215" spans="1:8" ht="24" customHeight="1">
      <c r="A215" s="211" t="s">
        <v>21</v>
      </c>
      <c r="B215" s="212"/>
      <c r="C215" s="212"/>
      <c r="D215" s="215"/>
      <c r="E215" s="216"/>
      <c r="F215" s="216"/>
      <c r="G215" s="216"/>
      <c r="H215" s="217"/>
    </row>
    <row r="216" spans="1:8" ht="18">
      <c r="A216" s="45"/>
      <c r="B216" s="46"/>
      <c r="C216" s="46"/>
      <c r="D216" s="47"/>
      <c r="E216" s="48"/>
      <c r="F216" s="48"/>
      <c r="G216" s="48"/>
      <c r="H216" s="49"/>
    </row>
    <row r="217" spans="1:8" ht="18">
      <c r="A217" s="213" t="s">
        <v>22</v>
      </c>
      <c r="B217" s="214"/>
      <c r="C217" s="56"/>
      <c r="D217" s="218" t="s">
        <v>23</v>
      </c>
      <c r="E217" s="219"/>
      <c r="F217" s="219"/>
      <c r="G217" s="219"/>
      <c r="H217" s="50"/>
    </row>
    <row r="218" spans="1:8" ht="18" customHeight="1" thickBot="1">
      <c r="A218" s="51"/>
      <c r="B218" s="52"/>
      <c r="C218" s="54"/>
      <c r="D218" s="55"/>
      <c r="E218" s="55"/>
      <c r="F218" s="55"/>
      <c r="G218" s="55"/>
      <c r="H218" s="53"/>
    </row>
    <row r="219" spans="1:8" ht="105.75" customHeight="1" thickTop="1">
      <c r="A219" s="62"/>
      <c r="B219" s="63"/>
      <c r="C219" s="64"/>
      <c r="D219" s="65"/>
      <c r="E219" s="65"/>
      <c r="F219" s="65"/>
      <c r="G219" s="65"/>
      <c r="H219" s="35"/>
    </row>
    <row r="220" spans="1:10" ht="21" customHeight="1">
      <c r="A220" s="220" t="str">
        <f>Prépa!$D$2</f>
        <v>INTERCLUBS PAR EQUIPES PROMOTION MESSIEURS</v>
      </c>
      <c r="B220" s="221"/>
      <c r="C220" s="221"/>
      <c r="D220" s="221"/>
      <c r="E220" s="221"/>
      <c r="F220" s="221"/>
      <c r="G220" s="221"/>
      <c r="H220" s="221"/>
      <c r="I220" s="8"/>
      <c r="J220" s="8"/>
    </row>
    <row r="221" spans="1:10" ht="21" customHeight="1">
      <c r="A221" s="222" t="str">
        <f>Prépa!$D$4</f>
        <v>Ligue des Pays de la Loire</v>
      </c>
      <c r="B221" s="221"/>
      <c r="C221" s="221"/>
      <c r="D221" s="221"/>
      <c r="E221" s="221"/>
      <c r="F221" s="221"/>
      <c r="G221" s="221"/>
      <c r="H221" s="221"/>
      <c r="I221" s="8"/>
      <c r="J221" s="8"/>
    </row>
    <row r="222" spans="1:8" ht="21" customHeight="1">
      <c r="A222" s="223" t="str">
        <f>Prépa!$D$6</f>
        <v>6 &amp; 7 MAI 2017    GOLF DE LAVAL</v>
      </c>
      <c r="B222" s="221"/>
      <c r="C222" s="221"/>
      <c r="D222" s="221"/>
      <c r="E222" s="221"/>
      <c r="F222" s="221"/>
      <c r="G222" s="221"/>
      <c r="H222" s="221"/>
    </row>
    <row r="225" spans="1:8" ht="42" customHeight="1">
      <c r="A225" s="206" t="s">
        <v>17</v>
      </c>
      <c r="B225" s="206"/>
      <c r="C225" s="206"/>
      <c r="D225" s="206"/>
      <c r="E225" s="206"/>
      <c r="F225" s="206"/>
      <c r="G225" s="206"/>
      <c r="H225" s="206"/>
    </row>
    <row r="226" spans="1:8" ht="35.25" customHeight="1" thickBot="1">
      <c r="A226" s="207" t="s">
        <v>41</v>
      </c>
      <c r="B226" s="207"/>
      <c r="C226" s="207"/>
      <c r="D226" s="207"/>
      <c r="E226" s="207" t="str">
        <f>Prépa!$D$27</f>
        <v>GUERANDE</v>
      </c>
      <c r="F226" s="208"/>
      <c r="G226" s="208"/>
      <c r="H226" s="208"/>
    </row>
    <row r="227" spans="1:8" ht="36.75" thickTop="1">
      <c r="A227" s="9"/>
      <c r="B227" s="38" t="s">
        <v>16</v>
      </c>
      <c r="C227" s="209" t="s">
        <v>18</v>
      </c>
      <c r="D227" s="210"/>
      <c r="E227" s="42"/>
      <c r="F227" s="43" t="s">
        <v>19</v>
      </c>
      <c r="G227" s="41"/>
      <c r="H227" s="58" t="s">
        <v>25</v>
      </c>
    </row>
    <row r="228" spans="1:8" ht="18.75">
      <c r="A228" s="10">
        <v>1</v>
      </c>
      <c r="B228" s="126">
        <v>3.2</v>
      </c>
      <c r="C228" s="201" t="s">
        <v>149</v>
      </c>
      <c r="D228" s="202"/>
      <c r="E228" s="202"/>
      <c r="F228" s="202"/>
      <c r="G228" s="202"/>
      <c r="H228" s="59" t="str">
        <f>IF(B228="","",FIXED(B228,0))</f>
        <v>3</v>
      </c>
    </row>
    <row r="229" spans="1:8" ht="18.75">
      <c r="A229" s="10">
        <v>2</v>
      </c>
      <c r="B229" s="126">
        <v>5.7</v>
      </c>
      <c r="C229" s="201" t="s">
        <v>150</v>
      </c>
      <c r="D229" s="202"/>
      <c r="E229" s="202"/>
      <c r="F229" s="202"/>
      <c r="G229" s="202"/>
      <c r="H229" s="59" t="str">
        <f aca="true" t="shared" si="8" ref="H229:H239">IF(B229="","",FIXED(B229,0))</f>
        <v>6</v>
      </c>
    </row>
    <row r="230" spans="1:8" ht="18.75">
      <c r="A230" s="10">
        <v>3</v>
      </c>
      <c r="B230" s="126">
        <v>6.6</v>
      </c>
      <c r="C230" s="201" t="s">
        <v>151</v>
      </c>
      <c r="D230" s="202"/>
      <c r="E230" s="202"/>
      <c r="F230" s="202"/>
      <c r="G230" s="202"/>
      <c r="H230" s="59" t="str">
        <f t="shared" si="8"/>
        <v>7</v>
      </c>
    </row>
    <row r="231" spans="1:8" ht="18.75">
      <c r="A231" s="10">
        <v>4</v>
      </c>
      <c r="B231" s="126">
        <v>6.9</v>
      </c>
      <c r="C231" s="201" t="s">
        <v>152</v>
      </c>
      <c r="D231" s="202"/>
      <c r="E231" s="202"/>
      <c r="F231" s="202"/>
      <c r="G231" s="202"/>
      <c r="H231" s="59" t="str">
        <f t="shared" si="8"/>
        <v>7</v>
      </c>
    </row>
    <row r="232" spans="1:8" ht="18.75">
      <c r="A232" s="10">
        <v>5</v>
      </c>
      <c r="B232" s="126">
        <v>7.2</v>
      </c>
      <c r="C232" s="201" t="s">
        <v>153</v>
      </c>
      <c r="D232" s="202"/>
      <c r="E232" s="202"/>
      <c r="F232" s="202"/>
      <c r="G232" s="202"/>
      <c r="H232" s="59" t="str">
        <f t="shared" si="8"/>
        <v>7</v>
      </c>
    </row>
    <row r="233" spans="1:8" ht="18.75">
      <c r="A233" s="10">
        <v>6</v>
      </c>
      <c r="B233" s="126">
        <v>7.9</v>
      </c>
      <c r="C233" s="201" t="s">
        <v>154</v>
      </c>
      <c r="D233" s="202"/>
      <c r="E233" s="202"/>
      <c r="F233" s="202"/>
      <c r="G233" s="202"/>
      <c r="H233" s="59" t="str">
        <f t="shared" si="8"/>
        <v>8</v>
      </c>
    </row>
    <row r="234" spans="1:8" ht="18.75">
      <c r="A234" s="10">
        <v>7</v>
      </c>
      <c r="B234" s="126">
        <v>8.6</v>
      </c>
      <c r="C234" s="201" t="s">
        <v>155</v>
      </c>
      <c r="D234" s="202"/>
      <c r="E234" s="202"/>
      <c r="F234" s="202"/>
      <c r="G234" s="202"/>
      <c r="H234" s="59" t="str">
        <f t="shared" si="8"/>
        <v>9</v>
      </c>
    </row>
    <row r="235" spans="1:8" ht="18.75">
      <c r="A235" s="10">
        <v>8</v>
      </c>
      <c r="B235" s="126">
        <v>8.8</v>
      </c>
      <c r="C235" s="201" t="s">
        <v>156</v>
      </c>
      <c r="D235" s="202"/>
      <c r="E235" s="202"/>
      <c r="F235" s="202"/>
      <c r="G235" s="202"/>
      <c r="H235" s="59" t="str">
        <f t="shared" si="8"/>
        <v>9</v>
      </c>
    </row>
    <row r="236" spans="1:8" ht="18.75">
      <c r="A236" s="40">
        <v>9</v>
      </c>
      <c r="B236" s="126">
        <v>9.3</v>
      </c>
      <c r="C236" s="201" t="s">
        <v>157</v>
      </c>
      <c r="D236" s="202"/>
      <c r="E236" s="202"/>
      <c r="F236" s="202"/>
      <c r="G236" s="202"/>
      <c r="H236" s="59" t="str">
        <f t="shared" si="8"/>
        <v>9</v>
      </c>
    </row>
    <row r="237" spans="1:8" ht="18.75">
      <c r="A237" s="44">
        <v>10</v>
      </c>
      <c r="B237" s="126">
        <v>9.7</v>
      </c>
      <c r="C237" s="201" t="s">
        <v>158</v>
      </c>
      <c r="D237" s="202"/>
      <c r="E237" s="202"/>
      <c r="F237" s="202"/>
      <c r="G237" s="202"/>
      <c r="H237" s="59" t="str">
        <f t="shared" si="8"/>
        <v>10</v>
      </c>
    </row>
    <row r="238" spans="1:8" ht="18.75" customHeight="1">
      <c r="A238" s="40">
        <v>11</v>
      </c>
      <c r="B238" s="126"/>
      <c r="C238" s="201"/>
      <c r="D238" s="202"/>
      <c r="E238" s="202"/>
      <c r="F238" s="202"/>
      <c r="G238" s="202"/>
      <c r="H238" s="59">
        <f t="shared" si="8"/>
      </c>
    </row>
    <row r="239" spans="1:8" ht="18.75" customHeight="1">
      <c r="A239" s="10">
        <v>12</v>
      </c>
      <c r="B239" s="126"/>
      <c r="C239" s="201"/>
      <c r="D239" s="202"/>
      <c r="E239" s="202"/>
      <c r="F239" s="202"/>
      <c r="G239" s="202"/>
      <c r="H239" s="59">
        <f t="shared" si="8"/>
      </c>
    </row>
    <row r="240" spans="1:8" ht="18.75" customHeight="1">
      <c r="A240" s="224" t="s">
        <v>20</v>
      </c>
      <c r="B240" s="225"/>
      <c r="C240" s="225"/>
      <c r="D240" s="225"/>
      <c r="E240" s="225"/>
      <c r="F240" s="225"/>
      <c r="G240" s="226"/>
      <c r="H240" s="227"/>
    </row>
    <row r="241" spans="1:8" ht="30.75" customHeight="1">
      <c r="A241" s="203" t="s">
        <v>24</v>
      </c>
      <c r="B241" s="204"/>
      <c r="C241" s="204"/>
      <c r="D241" s="204"/>
      <c r="E241" s="204"/>
      <c r="F241" s="204"/>
      <c r="G241" s="204"/>
      <c r="H241" s="205"/>
    </row>
    <row r="242" spans="1:8" ht="23.25" customHeight="1">
      <c r="A242" s="211" t="s">
        <v>21</v>
      </c>
      <c r="B242" s="212"/>
      <c r="C242" s="212"/>
      <c r="D242" s="215"/>
      <c r="E242" s="216"/>
      <c r="F242" s="216"/>
      <c r="G242" s="216"/>
      <c r="H242" s="217"/>
    </row>
    <row r="243" spans="1:8" ht="18">
      <c r="A243" s="45"/>
      <c r="B243" s="46"/>
      <c r="C243" s="46"/>
      <c r="D243" s="47"/>
      <c r="E243" s="48"/>
      <c r="F243" s="48"/>
      <c r="G243" s="48"/>
      <c r="H243" s="49"/>
    </row>
    <row r="244" spans="1:8" ht="18">
      <c r="A244" s="213" t="s">
        <v>22</v>
      </c>
      <c r="B244" s="214"/>
      <c r="C244" s="56"/>
      <c r="D244" s="218" t="s">
        <v>23</v>
      </c>
      <c r="E244" s="219"/>
      <c r="F244" s="219"/>
      <c r="G244" s="219"/>
      <c r="H244" s="50"/>
    </row>
    <row r="245" spans="1:8" ht="19.5" thickBot="1">
      <c r="A245" s="51"/>
      <c r="B245" s="52"/>
      <c r="C245" s="54"/>
      <c r="D245" s="55"/>
      <c r="E245" s="55"/>
      <c r="F245" s="55"/>
      <c r="G245" s="55"/>
      <c r="H245" s="53"/>
    </row>
    <row r="246" spans="1:8" ht="105.75" customHeight="1" thickTop="1">
      <c r="A246" s="62"/>
      <c r="B246" s="63"/>
      <c r="C246" s="64"/>
      <c r="D246" s="65"/>
      <c r="E246" s="65"/>
      <c r="F246" s="65"/>
      <c r="G246" s="65"/>
      <c r="H246" s="35"/>
    </row>
    <row r="247" spans="1:10" ht="21" customHeight="1">
      <c r="A247" s="220" t="str">
        <f>Prépa!$D$2</f>
        <v>INTERCLUBS PAR EQUIPES PROMOTION MESSIEURS</v>
      </c>
      <c r="B247" s="221"/>
      <c r="C247" s="221"/>
      <c r="D247" s="221"/>
      <c r="E247" s="221"/>
      <c r="F247" s="221"/>
      <c r="G247" s="221"/>
      <c r="H247" s="221"/>
      <c r="I247" s="8"/>
      <c r="J247" s="8"/>
    </row>
    <row r="248" spans="1:10" ht="21" customHeight="1">
      <c r="A248" s="222" t="str">
        <f>Prépa!$D$4</f>
        <v>Ligue des Pays de la Loire</v>
      </c>
      <c r="B248" s="221"/>
      <c r="C248" s="221"/>
      <c r="D248" s="221"/>
      <c r="E248" s="221"/>
      <c r="F248" s="221"/>
      <c r="G248" s="221"/>
      <c r="H248" s="221"/>
      <c r="I248" s="8"/>
      <c r="J248" s="8"/>
    </row>
    <row r="249" spans="1:8" ht="21" customHeight="1">
      <c r="A249" s="223" t="str">
        <f>Prépa!$D$6</f>
        <v>6 &amp; 7 MAI 2017    GOLF DE LAVAL</v>
      </c>
      <c r="B249" s="221"/>
      <c r="C249" s="221"/>
      <c r="D249" s="221"/>
      <c r="E249" s="221"/>
      <c r="F249" s="221"/>
      <c r="G249" s="221"/>
      <c r="H249" s="221"/>
    </row>
    <row r="252" spans="1:8" ht="42" customHeight="1">
      <c r="A252" s="206" t="s">
        <v>17</v>
      </c>
      <c r="B252" s="206"/>
      <c r="C252" s="206"/>
      <c r="D252" s="206"/>
      <c r="E252" s="206"/>
      <c r="F252" s="206"/>
      <c r="G252" s="206"/>
      <c r="H252" s="206"/>
    </row>
    <row r="253" spans="1:8" ht="35.25" customHeight="1" thickBot="1">
      <c r="A253" s="207" t="s">
        <v>41</v>
      </c>
      <c r="B253" s="207"/>
      <c r="C253" s="207"/>
      <c r="D253" s="207"/>
      <c r="E253" s="207" t="str">
        <f>Prépa!$D$29</f>
        <v>LAVAL</v>
      </c>
      <c r="F253" s="208"/>
      <c r="G253" s="208"/>
      <c r="H253" s="208"/>
    </row>
    <row r="254" spans="1:8" ht="36.75" thickTop="1">
      <c r="A254" s="9"/>
      <c r="B254" s="38" t="s">
        <v>16</v>
      </c>
      <c r="C254" s="209" t="s">
        <v>18</v>
      </c>
      <c r="D254" s="210"/>
      <c r="E254" s="42"/>
      <c r="F254" s="43" t="s">
        <v>19</v>
      </c>
      <c r="G254" s="41"/>
      <c r="H254" s="58" t="s">
        <v>25</v>
      </c>
    </row>
    <row r="255" spans="1:8" ht="18.75">
      <c r="A255" s="10">
        <v>1</v>
      </c>
      <c r="B255" s="126">
        <v>2.1</v>
      </c>
      <c r="C255" s="201" t="s">
        <v>160</v>
      </c>
      <c r="D255" s="202"/>
      <c r="E255" s="202"/>
      <c r="F255" s="202"/>
      <c r="G255" s="202"/>
      <c r="H255" s="59" t="str">
        <f>IF(B255="","",FIXED(B255,0))</f>
        <v>2</v>
      </c>
    </row>
    <row r="256" spans="1:8" ht="18.75">
      <c r="A256" s="10">
        <v>2</v>
      </c>
      <c r="B256" s="126">
        <v>4</v>
      </c>
      <c r="C256" s="201" t="s">
        <v>161</v>
      </c>
      <c r="D256" s="202"/>
      <c r="E256" s="202"/>
      <c r="F256" s="202"/>
      <c r="G256" s="202"/>
      <c r="H256" s="59" t="str">
        <f aca="true" t="shared" si="9" ref="H256:H266">IF(B256="","",FIXED(B256,0))</f>
        <v>4</v>
      </c>
    </row>
    <row r="257" spans="1:8" ht="18.75">
      <c r="A257" s="10">
        <v>3</v>
      </c>
      <c r="B257" s="126">
        <v>4.4</v>
      </c>
      <c r="C257" s="201" t="s">
        <v>162</v>
      </c>
      <c r="D257" s="202"/>
      <c r="E257" s="202"/>
      <c r="F257" s="202"/>
      <c r="G257" s="202"/>
      <c r="H257" s="59" t="str">
        <f t="shared" si="9"/>
        <v>4</v>
      </c>
    </row>
    <row r="258" spans="1:8" ht="18.75">
      <c r="A258" s="10">
        <v>4</v>
      </c>
      <c r="B258" s="126">
        <v>4.6</v>
      </c>
      <c r="C258" s="201" t="s">
        <v>163</v>
      </c>
      <c r="D258" s="202"/>
      <c r="E258" s="202"/>
      <c r="F258" s="202"/>
      <c r="G258" s="202"/>
      <c r="H258" s="59" t="str">
        <f t="shared" si="9"/>
        <v>5</v>
      </c>
    </row>
    <row r="259" spans="1:8" ht="18.75">
      <c r="A259" s="10">
        <v>5</v>
      </c>
      <c r="B259" s="126">
        <v>4.7</v>
      </c>
      <c r="C259" s="201" t="s">
        <v>164</v>
      </c>
      <c r="D259" s="202"/>
      <c r="E259" s="202"/>
      <c r="F259" s="202"/>
      <c r="G259" s="202"/>
      <c r="H259" s="59" t="str">
        <f t="shared" si="9"/>
        <v>5</v>
      </c>
    </row>
    <row r="260" spans="1:8" ht="18.75">
      <c r="A260" s="10">
        <v>6</v>
      </c>
      <c r="B260" s="126">
        <v>6.5</v>
      </c>
      <c r="C260" s="201" t="s">
        <v>165</v>
      </c>
      <c r="D260" s="202"/>
      <c r="E260" s="202"/>
      <c r="F260" s="202"/>
      <c r="G260" s="202"/>
      <c r="H260" s="59" t="str">
        <f t="shared" si="9"/>
        <v>7</v>
      </c>
    </row>
    <row r="261" spans="1:8" ht="18.75">
      <c r="A261" s="10">
        <v>7</v>
      </c>
      <c r="B261" s="126">
        <v>7.7</v>
      </c>
      <c r="C261" s="201" t="s">
        <v>166</v>
      </c>
      <c r="D261" s="202"/>
      <c r="E261" s="202"/>
      <c r="F261" s="202"/>
      <c r="G261" s="202"/>
      <c r="H261" s="59" t="str">
        <f t="shared" si="9"/>
        <v>8</v>
      </c>
    </row>
    <row r="262" spans="1:8" ht="18.75">
      <c r="A262" s="10">
        <v>8</v>
      </c>
      <c r="B262" s="126">
        <v>8.1</v>
      </c>
      <c r="C262" s="201" t="s">
        <v>167</v>
      </c>
      <c r="D262" s="202"/>
      <c r="E262" s="202"/>
      <c r="F262" s="202"/>
      <c r="G262" s="202"/>
      <c r="H262" s="59" t="str">
        <f t="shared" si="9"/>
        <v>8</v>
      </c>
    </row>
    <row r="263" spans="1:8" ht="18.75">
      <c r="A263" s="40">
        <v>9</v>
      </c>
      <c r="B263" s="126">
        <v>8.5</v>
      </c>
      <c r="C263" s="201" t="s">
        <v>168</v>
      </c>
      <c r="D263" s="202"/>
      <c r="E263" s="202"/>
      <c r="F263" s="202"/>
      <c r="G263" s="202"/>
      <c r="H263" s="59" t="str">
        <f t="shared" si="9"/>
        <v>9</v>
      </c>
    </row>
    <row r="264" spans="1:8" ht="18.75">
      <c r="A264" s="44">
        <v>10</v>
      </c>
      <c r="B264" s="126">
        <v>9.4</v>
      </c>
      <c r="C264" s="201" t="s">
        <v>169</v>
      </c>
      <c r="D264" s="202"/>
      <c r="E264" s="202"/>
      <c r="F264" s="202"/>
      <c r="G264" s="202"/>
      <c r="H264" s="59" t="str">
        <f t="shared" si="9"/>
        <v>9</v>
      </c>
    </row>
    <row r="265" spans="1:8" ht="18.75" customHeight="1">
      <c r="A265" s="40">
        <v>11</v>
      </c>
      <c r="B265" s="126">
        <v>9.5</v>
      </c>
      <c r="C265" s="201" t="s">
        <v>170</v>
      </c>
      <c r="D265" s="202"/>
      <c r="E265" s="202"/>
      <c r="F265" s="202"/>
      <c r="G265" s="202"/>
      <c r="H265" s="59" t="str">
        <f t="shared" si="9"/>
        <v>10</v>
      </c>
    </row>
    <row r="266" spans="1:8" ht="18.75" customHeight="1">
      <c r="A266" s="10">
        <v>12</v>
      </c>
      <c r="B266" s="126">
        <v>10</v>
      </c>
      <c r="C266" s="201" t="s">
        <v>171</v>
      </c>
      <c r="D266" s="202"/>
      <c r="E266" s="202"/>
      <c r="F266" s="202"/>
      <c r="G266" s="202"/>
      <c r="H266" s="59" t="str">
        <f t="shared" si="9"/>
        <v>10</v>
      </c>
    </row>
    <row r="267" spans="1:8" ht="18.75" customHeight="1">
      <c r="A267" s="224" t="s">
        <v>20</v>
      </c>
      <c r="B267" s="225"/>
      <c r="C267" s="225"/>
      <c r="D267" s="225"/>
      <c r="E267" s="225"/>
      <c r="F267" s="225"/>
      <c r="G267" s="226"/>
      <c r="H267" s="227"/>
    </row>
    <row r="268" spans="1:8" ht="30.75" customHeight="1">
      <c r="A268" s="203" t="s">
        <v>24</v>
      </c>
      <c r="B268" s="204"/>
      <c r="C268" s="204"/>
      <c r="D268" s="204"/>
      <c r="E268" s="204"/>
      <c r="F268" s="204"/>
      <c r="G268" s="204"/>
      <c r="H268" s="205"/>
    </row>
    <row r="269" spans="1:8" ht="23.25" customHeight="1">
      <c r="A269" s="211" t="s">
        <v>21</v>
      </c>
      <c r="B269" s="212"/>
      <c r="C269" s="212"/>
      <c r="D269" s="215"/>
      <c r="E269" s="216"/>
      <c r="F269" s="216"/>
      <c r="G269" s="216"/>
      <c r="H269" s="217"/>
    </row>
    <row r="270" spans="1:8" ht="18">
      <c r="A270" s="45"/>
      <c r="B270" s="46"/>
      <c r="C270" s="46"/>
      <c r="D270" s="47"/>
      <c r="E270" s="48"/>
      <c r="F270" s="48"/>
      <c r="G270" s="48"/>
      <c r="H270" s="49"/>
    </row>
    <row r="271" spans="1:8" ht="18">
      <c r="A271" s="213" t="s">
        <v>22</v>
      </c>
      <c r="B271" s="214"/>
      <c r="C271" s="56"/>
      <c r="D271" s="218" t="s">
        <v>23</v>
      </c>
      <c r="E271" s="219"/>
      <c r="F271" s="219"/>
      <c r="G271" s="219"/>
      <c r="H271" s="50"/>
    </row>
    <row r="272" spans="1:8" ht="19.5" thickBot="1">
      <c r="A272" s="51"/>
      <c r="B272" s="52"/>
      <c r="C272" s="54"/>
      <c r="D272" s="55"/>
      <c r="E272" s="55"/>
      <c r="F272" s="55"/>
      <c r="G272" s="55"/>
      <c r="H272" s="53"/>
    </row>
    <row r="273" spans="1:8" ht="105.75" customHeight="1" thickTop="1">
      <c r="A273" s="62"/>
      <c r="B273" s="63"/>
      <c r="C273" s="64"/>
      <c r="D273" s="65"/>
      <c r="E273" s="65"/>
      <c r="F273" s="65"/>
      <c r="G273" s="65"/>
      <c r="H273" s="35"/>
    </row>
    <row r="274" spans="1:10" ht="21" customHeight="1">
      <c r="A274" s="220" t="str">
        <f>Prépa!$D$2</f>
        <v>INTERCLUBS PAR EQUIPES PROMOTION MESSIEURS</v>
      </c>
      <c r="B274" s="221"/>
      <c r="C274" s="221"/>
      <c r="D274" s="221"/>
      <c r="E274" s="221"/>
      <c r="F274" s="221"/>
      <c r="G274" s="221"/>
      <c r="H274" s="221"/>
      <c r="I274" s="8"/>
      <c r="J274" s="8"/>
    </row>
    <row r="275" spans="1:10" ht="21" customHeight="1">
      <c r="A275" s="222" t="str">
        <f>Prépa!$D$4</f>
        <v>Ligue des Pays de la Loire</v>
      </c>
      <c r="B275" s="221"/>
      <c r="C275" s="221"/>
      <c r="D275" s="221"/>
      <c r="E275" s="221"/>
      <c r="F275" s="221"/>
      <c r="G275" s="221"/>
      <c r="H275" s="221"/>
      <c r="I275" s="8"/>
      <c r="J275" s="8"/>
    </row>
    <row r="276" spans="1:8" ht="21" customHeight="1">
      <c r="A276" s="223" t="str">
        <f>Prépa!$D$6</f>
        <v>6 &amp; 7 MAI 2017    GOLF DE LAVAL</v>
      </c>
      <c r="B276" s="221"/>
      <c r="C276" s="221"/>
      <c r="D276" s="221"/>
      <c r="E276" s="221"/>
      <c r="F276" s="221"/>
      <c r="G276" s="221"/>
      <c r="H276" s="221"/>
    </row>
    <row r="279" spans="1:8" ht="42" customHeight="1">
      <c r="A279" s="206" t="s">
        <v>17</v>
      </c>
      <c r="B279" s="206"/>
      <c r="C279" s="206"/>
      <c r="D279" s="206"/>
      <c r="E279" s="206"/>
      <c r="F279" s="206"/>
      <c r="G279" s="206"/>
      <c r="H279" s="206"/>
    </row>
    <row r="280" spans="1:8" ht="35.25" customHeight="1" thickBot="1">
      <c r="A280" s="207" t="s">
        <v>41</v>
      </c>
      <c r="B280" s="207"/>
      <c r="C280" s="207"/>
      <c r="D280" s="207"/>
      <c r="E280" s="207" t="str">
        <f>Prépa!$D$31</f>
        <v>LES FONTENELLES</v>
      </c>
      <c r="F280" s="208"/>
      <c r="G280" s="208"/>
      <c r="H280" s="208"/>
    </row>
    <row r="281" spans="1:8" ht="36.75" thickTop="1">
      <c r="A281" s="9"/>
      <c r="B281" s="38" t="s">
        <v>16</v>
      </c>
      <c r="C281" s="209" t="s">
        <v>18</v>
      </c>
      <c r="D281" s="210"/>
      <c r="E281" s="42"/>
      <c r="F281" s="43" t="s">
        <v>19</v>
      </c>
      <c r="G281" s="41"/>
      <c r="H281" s="58" t="s">
        <v>25</v>
      </c>
    </row>
    <row r="282" spans="1:8" ht="18.75">
      <c r="A282" s="10">
        <v>1</v>
      </c>
      <c r="B282" s="126">
        <v>-0.2</v>
      </c>
      <c r="C282" s="201" t="s">
        <v>173</v>
      </c>
      <c r="D282" s="202"/>
      <c r="E282" s="202"/>
      <c r="F282" s="202"/>
      <c r="G282" s="202"/>
      <c r="H282" s="59" t="str">
        <f>IF(B282="","",FIXED(B282,0))</f>
        <v>0</v>
      </c>
    </row>
    <row r="283" spans="1:8" ht="18.75">
      <c r="A283" s="10">
        <v>2</v>
      </c>
      <c r="B283" s="126">
        <v>3.1</v>
      </c>
      <c r="C283" s="201" t="s">
        <v>174</v>
      </c>
      <c r="D283" s="202"/>
      <c r="E283" s="202"/>
      <c r="F283" s="202"/>
      <c r="G283" s="202"/>
      <c r="H283" s="59" t="str">
        <f aca="true" t="shared" si="10" ref="H283:H293">IF(B283="","",FIXED(B283,0))</f>
        <v>3</v>
      </c>
    </row>
    <row r="284" spans="1:8" ht="18.75">
      <c r="A284" s="10">
        <v>3</v>
      </c>
      <c r="B284" s="126">
        <v>4.1</v>
      </c>
      <c r="C284" s="201" t="s">
        <v>175</v>
      </c>
      <c r="D284" s="202"/>
      <c r="E284" s="202"/>
      <c r="F284" s="202"/>
      <c r="G284" s="202"/>
      <c r="H284" s="59" t="str">
        <f t="shared" si="10"/>
        <v>4</v>
      </c>
    </row>
    <row r="285" spans="1:8" ht="18.75">
      <c r="A285" s="10">
        <v>4</v>
      </c>
      <c r="B285" s="126">
        <v>4.6</v>
      </c>
      <c r="C285" s="201" t="s">
        <v>176</v>
      </c>
      <c r="D285" s="202"/>
      <c r="E285" s="202"/>
      <c r="F285" s="202"/>
      <c r="G285" s="202"/>
      <c r="H285" s="59" t="str">
        <f t="shared" si="10"/>
        <v>5</v>
      </c>
    </row>
    <row r="286" spans="1:8" ht="18.75">
      <c r="A286" s="10">
        <v>5</v>
      </c>
      <c r="B286" s="126">
        <v>4.6</v>
      </c>
      <c r="C286" s="201" t="s">
        <v>177</v>
      </c>
      <c r="D286" s="202"/>
      <c r="E286" s="202"/>
      <c r="F286" s="202"/>
      <c r="G286" s="202"/>
      <c r="H286" s="59" t="str">
        <f t="shared" si="10"/>
        <v>5</v>
      </c>
    </row>
    <row r="287" spans="1:8" ht="18.75">
      <c r="A287" s="10">
        <v>6</v>
      </c>
      <c r="B287" s="126">
        <v>4.8</v>
      </c>
      <c r="C287" s="201" t="s">
        <v>178</v>
      </c>
      <c r="D287" s="202"/>
      <c r="E287" s="202"/>
      <c r="F287" s="202"/>
      <c r="G287" s="202"/>
      <c r="H287" s="59" t="str">
        <f t="shared" si="10"/>
        <v>5</v>
      </c>
    </row>
    <row r="288" spans="1:8" ht="18.75">
      <c r="A288" s="10">
        <v>7</v>
      </c>
      <c r="B288" s="126">
        <v>4.8</v>
      </c>
      <c r="C288" s="201" t="s">
        <v>179</v>
      </c>
      <c r="D288" s="202"/>
      <c r="E288" s="202"/>
      <c r="F288" s="202"/>
      <c r="G288" s="202"/>
      <c r="H288" s="59" t="str">
        <f t="shared" si="10"/>
        <v>5</v>
      </c>
    </row>
    <row r="289" spans="1:8" ht="18.75">
      <c r="A289" s="10">
        <v>8</v>
      </c>
      <c r="B289" s="126">
        <v>4.9</v>
      </c>
      <c r="C289" s="201" t="s">
        <v>180</v>
      </c>
      <c r="D289" s="202"/>
      <c r="E289" s="202"/>
      <c r="F289" s="202"/>
      <c r="G289" s="202"/>
      <c r="H289" s="59" t="str">
        <f t="shared" si="10"/>
        <v>5</v>
      </c>
    </row>
    <row r="290" spans="1:8" ht="18.75">
      <c r="A290" s="40">
        <v>9</v>
      </c>
      <c r="B290" s="126">
        <v>6.2</v>
      </c>
      <c r="C290" s="201" t="s">
        <v>181</v>
      </c>
      <c r="D290" s="202"/>
      <c r="E290" s="202"/>
      <c r="F290" s="202"/>
      <c r="G290" s="202"/>
      <c r="H290" s="59" t="str">
        <f t="shared" si="10"/>
        <v>6</v>
      </c>
    </row>
    <row r="291" spans="1:8" ht="18.75">
      <c r="A291" s="44">
        <v>10</v>
      </c>
      <c r="B291" s="126">
        <v>6.5</v>
      </c>
      <c r="C291" s="201" t="s">
        <v>182</v>
      </c>
      <c r="D291" s="202"/>
      <c r="E291" s="202"/>
      <c r="F291" s="202"/>
      <c r="G291" s="202"/>
      <c r="H291" s="59" t="str">
        <f t="shared" si="10"/>
        <v>7</v>
      </c>
    </row>
    <row r="292" spans="1:8" ht="18.75" customHeight="1">
      <c r="A292" s="40">
        <v>11</v>
      </c>
      <c r="B292" s="126">
        <v>7.4</v>
      </c>
      <c r="C292" s="201" t="s">
        <v>183</v>
      </c>
      <c r="D292" s="202"/>
      <c r="E292" s="202"/>
      <c r="F292" s="202"/>
      <c r="G292" s="202"/>
      <c r="H292" s="59" t="str">
        <f t="shared" si="10"/>
        <v>7</v>
      </c>
    </row>
    <row r="293" spans="1:8" ht="18.75" customHeight="1">
      <c r="A293" s="10">
        <v>12</v>
      </c>
      <c r="B293" s="126">
        <v>7.9</v>
      </c>
      <c r="C293" s="201" t="s">
        <v>184</v>
      </c>
      <c r="D293" s="202"/>
      <c r="E293" s="202"/>
      <c r="F293" s="202"/>
      <c r="G293" s="202"/>
      <c r="H293" s="59" t="str">
        <f t="shared" si="10"/>
        <v>8</v>
      </c>
    </row>
    <row r="294" spans="1:8" ht="18.75" customHeight="1">
      <c r="A294" s="224" t="s">
        <v>20</v>
      </c>
      <c r="B294" s="225"/>
      <c r="C294" s="225"/>
      <c r="D294" s="225"/>
      <c r="E294" s="225"/>
      <c r="F294" s="225"/>
      <c r="G294" s="226"/>
      <c r="H294" s="227"/>
    </row>
    <row r="295" spans="1:8" ht="30.75" customHeight="1">
      <c r="A295" s="203" t="s">
        <v>24</v>
      </c>
      <c r="B295" s="204"/>
      <c r="C295" s="204"/>
      <c r="D295" s="204"/>
      <c r="E295" s="204"/>
      <c r="F295" s="204"/>
      <c r="G295" s="204"/>
      <c r="H295" s="205"/>
    </row>
    <row r="296" spans="1:8" ht="23.25" customHeight="1">
      <c r="A296" s="211" t="s">
        <v>21</v>
      </c>
      <c r="B296" s="212"/>
      <c r="C296" s="212"/>
      <c r="D296" s="215"/>
      <c r="E296" s="216"/>
      <c r="F296" s="216"/>
      <c r="G296" s="216"/>
      <c r="H296" s="217"/>
    </row>
    <row r="297" spans="1:8" ht="18">
      <c r="A297" s="45"/>
      <c r="B297" s="46"/>
      <c r="C297" s="46"/>
      <c r="D297" s="47"/>
      <c r="E297" s="48"/>
      <c r="F297" s="48"/>
      <c r="G297" s="48"/>
      <c r="H297" s="49"/>
    </row>
    <row r="298" spans="1:8" ht="18">
      <c r="A298" s="213" t="s">
        <v>22</v>
      </c>
      <c r="B298" s="214"/>
      <c r="C298" s="56"/>
      <c r="D298" s="218" t="s">
        <v>23</v>
      </c>
      <c r="E298" s="219"/>
      <c r="F298" s="219"/>
      <c r="G298" s="219"/>
      <c r="H298" s="50"/>
    </row>
    <row r="299" spans="1:8" ht="19.5" thickBot="1">
      <c r="A299" s="51"/>
      <c r="B299" s="52"/>
      <c r="C299" s="54"/>
      <c r="D299" s="55"/>
      <c r="E299" s="55"/>
      <c r="F299" s="55"/>
      <c r="G299" s="55"/>
      <c r="H299" s="53"/>
    </row>
    <row r="300" spans="1:8" ht="105.75" customHeight="1" thickTop="1">
      <c r="A300" s="62"/>
      <c r="B300" s="63"/>
      <c r="C300" s="64"/>
      <c r="D300" s="65"/>
      <c r="E300" s="65"/>
      <c r="F300" s="65"/>
      <c r="G300" s="65"/>
      <c r="H300" s="35"/>
    </row>
    <row r="301" spans="1:10" ht="21" customHeight="1">
      <c r="A301" s="220" t="str">
        <f>Prépa!$D$2</f>
        <v>INTERCLUBS PAR EQUIPES PROMOTION MESSIEURS</v>
      </c>
      <c r="B301" s="221"/>
      <c r="C301" s="221"/>
      <c r="D301" s="221"/>
      <c r="E301" s="221"/>
      <c r="F301" s="221"/>
      <c r="G301" s="221"/>
      <c r="H301" s="221"/>
      <c r="I301" s="8"/>
      <c r="J301" s="8"/>
    </row>
    <row r="302" spans="1:10" ht="21" customHeight="1">
      <c r="A302" s="222" t="str">
        <f>Prépa!$D$4</f>
        <v>Ligue des Pays de la Loire</v>
      </c>
      <c r="B302" s="221"/>
      <c r="C302" s="221"/>
      <c r="D302" s="221"/>
      <c r="E302" s="221"/>
      <c r="F302" s="221"/>
      <c r="G302" s="221"/>
      <c r="H302" s="221"/>
      <c r="I302" s="8"/>
      <c r="J302" s="8"/>
    </row>
    <row r="303" spans="1:8" ht="21" customHeight="1">
      <c r="A303" s="223" t="str">
        <f>Prépa!$D$6</f>
        <v>6 &amp; 7 MAI 2017    GOLF DE LAVAL</v>
      </c>
      <c r="B303" s="221"/>
      <c r="C303" s="221"/>
      <c r="D303" s="221"/>
      <c r="E303" s="221"/>
      <c r="F303" s="221"/>
      <c r="G303" s="221"/>
      <c r="H303" s="221"/>
    </row>
    <row r="306" spans="1:8" ht="42" customHeight="1">
      <c r="A306" s="206" t="s">
        <v>17</v>
      </c>
      <c r="B306" s="206"/>
      <c r="C306" s="206"/>
      <c r="D306" s="206"/>
      <c r="E306" s="206"/>
      <c r="F306" s="206"/>
      <c r="G306" s="206"/>
      <c r="H306" s="206"/>
    </row>
    <row r="307" spans="1:8" ht="35.25" customHeight="1" thickBot="1">
      <c r="A307" s="207" t="s">
        <v>41</v>
      </c>
      <c r="B307" s="207"/>
      <c r="C307" s="207"/>
      <c r="D307" s="207"/>
      <c r="E307" s="207" t="str">
        <f>Prépa!$D$33</f>
        <v>L'ODET</v>
      </c>
      <c r="F307" s="208"/>
      <c r="G307" s="208"/>
      <c r="H307" s="208"/>
    </row>
    <row r="308" spans="1:8" ht="36.75" thickTop="1">
      <c r="A308" s="9"/>
      <c r="B308" s="38" t="s">
        <v>16</v>
      </c>
      <c r="C308" s="209" t="s">
        <v>18</v>
      </c>
      <c r="D308" s="210"/>
      <c r="E308" s="42"/>
      <c r="F308" s="43" t="s">
        <v>19</v>
      </c>
      <c r="G308" s="41"/>
      <c r="H308" s="58" t="s">
        <v>25</v>
      </c>
    </row>
    <row r="309" spans="1:8" ht="18.75">
      <c r="A309" s="10">
        <v>1</v>
      </c>
      <c r="B309" s="126">
        <v>1.7</v>
      </c>
      <c r="C309" s="201" t="s">
        <v>186</v>
      </c>
      <c r="D309" s="202"/>
      <c r="E309" s="202"/>
      <c r="F309" s="202"/>
      <c r="G309" s="202"/>
      <c r="H309" s="59" t="str">
        <f>IF(B309="","",FIXED(B309,0))</f>
        <v>2</v>
      </c>
    </row>
    <row r="310" spans="1:8" ht="18.75">
      <c r="A310" s="10">
        <v>2</v>
      </c>
      <c r="B310" s="126">
        <v>2.2</v>
      </c>
      <c r="C310" s="201" t="s">
        <v>187</v>
      </c>
      <c r="D310" s="202"/>
      <c r="E310" s="202"/>
      <c r="F310" s="202"/>
      <c r="G310" s="202"/>
      <c r="H310" s="59" t="str">
        <f aca="true" t="shared" si="11" ref="H310:H320">IF(B310="","",FIXED(B310,0))</f>
        <v>2</v>
      </c>
    </row>
    <row r="311" spans="1:8" ht="18.75">
      <c r="A311" s="10">
        <v>3</v>
      </c>
      <c r="B311" s="126">
        <v>3.1</v>
      </c>
      <c r="C311" s="201" t="s">
        <v>188</v>
      </c>
      <c r="D311" s="202"/>
      <c r="E311" s="202"/>
      <c r="F311" s="202"/>
      <c r="G311" s="202"/>
      <c r="H311" s="59" t="str">
        <f t="shared" si="11"/>
        <v>3</v>
      </c>
    </row>
    <row r="312" spans="1:8" ht="18.75">
      <c r="A312" s="10">
        <v>4</v>
      </c>
      <c r="B312" s="126">
        <v>3.6</v>
      </c>
      <c r="C312" s="201" t="s">
        <v>189</v>
      </c>
      <c r="D312" s="202"/>
      <c r="E312" s="202"/>
      <c r="F312" s="202"/>
      <c r="G312" s="202"/>
      <c r="H312" s="59" t="str">
        <f t="shared" si="11"/>
        <v>4</v>
      </c>
    </row>
    <row r="313" spans="1:8" ht="18.75">
      <c r="A313" s="10">
        <v>5</v>
      </c>
      <c r="B313" s="126">
        <v>4.2</v>
      </c>
      <c r="C313" s="201" t="s">
        <v>190</v>
      </c>
      <c r="D313" s="202"/>
      <c r="E313" s="202"/>
      <c r="F313" s="202"/>
      <c r="G313" s="202"/>
      <c r="H313" s="59" t="str">
        <f t="shared" si="11"/>
        <v>4</v>
      </c>
    </row>
    <row r="314" spans="1:8" ht="18.75">
      <c r="A314" s="10">
        <v>6</v>
      </c>
      <c r="B314" s="126">
        <v>4.4</v>
      </c>
      <c r="C314" s="201" t="s">
        <v>191</v>
      </c>
      <c r="D314" s="202"/>
      <c r="E314" s="202"/>
      <c r="F314" s="202"/>
      <c r="G314" s="202"/>
      <c r="H314" s="59" t="str">
        <f t="shared" si="11"/>
        <v>4</v>
      </c>
    </row>
    <row r="315" spans="1:8" ht="18.75">
      <c r="A315" s="10">
        <v>7</v>
      </c>
      <c r="B315" s="126">
        <v>5.3</v>
      </c>
      <c r="C315" s="201" t="s">
        <v>192</v>
      </c>
      <c r="D315" s="202"/>
      <c r="E315" s="202"/>
      <c r="F315" s="202"/>
      <c r="G315" s="202"/>
      <c r="H315" s="59" t="str">
        <f t="shared" si="11"/>
        <v>5</v>
      </c>
    </row>
    <row r="316" spans="1:8" ht="18.75">
      <c r="A316" s="10">
        <v>8</v>
      </c>
      <c r="B316" s="126">
        <v>5.7</v>
      </c>
      <c r="C316" s="201" t="s">
        <v>193</v>
      </c>
      <c r="D316" s="202"/>
      <c r="E316" s="202"/>
      <c r="F316" s="202"/>
      <c r="G316" s="202"/>
      <c r="H316" s="59" t="str">
        <f t="shared" si="11"/>
        <v>6</v>
      </c>
    </row>
    <row r="317" spans="1:8" ht="18.75">
      <c r="A317" s="40">
        <v>9</v>
      </c>
      <c r="B317" s="126">
        <v>6.2</v>
      </c>
      <c r="C317" s="201" t="s">
        <v>194</v>
      </c>
      <c r="D317" s="202"/>
      <c r="E317" s="202"/>
      <c r="F317" s="202"/>
      <c r="G317" s="202"/>
      <c r="H317" s="59" t="str">
        <f t="shared" si="11"/>
        <v>6</v>
      </c>
    </row>
    <row r="318" spans="1:8" ht="18.75">
      <c r="A318" s="44">
        <v>10</v>
      </c>
      <c r="B318" s="126">
        <v>7.1</v>
      </c>
      <c r="C318" s="201" t="s">
        <v>195</v>
      </c>
      <c r="D318" s="202"/>
      <c r="E318" s="202"/>
      <c r="F318" s="202"/>
      <c r="G318" s="202"/>
      <c r="H318" s="59" t="str">
        <f t="shared" si="11"/>
        <v>7</v>
      </c>
    </row>
    <row r="319" spans="1:8" ht="18.75" customHeight="1">
      <c r="A319" s="40">
        <v>11</v>
      </c>
      <c r="B319" s="126">
        <v>7.3</v>
      </c>
      <c r="C319" s="201" t="s">
        <v>196</v>
      </c>
      <c r="D319" s="202"/>
      <c r="E319" s="202"/>
      <c r="F319" s="202"/>
      <c r="G319" s="202"/>
      <c r="H319" s="59" t="str">
        <f t="shared" si="11"/>
        <v>7</v>
      </c>
    </row>
    <row r="320" spans="1:8" ht="18.75" customHeight="1">
      <c r="A320" s="10">
        <v>12</v>
      </c>
      <c r="B320" s="126"/>
      <c r="C320" s="201"/>
      <c r="D320" s="202"/>
      <c r="E320" s="202"/>
      <c r="F320" s="202"/>
      <c r="G320" s="202"/>
      <c r="H320" s="59">
        <f t="shared" si="11"/>
      </c>
    </row>
    <row r="321" spans="1:8" ht="18.75" customHeight="1">
      <c r="A321" s="224" t="s">
        <v>20</v>
      </c>
      <c r="B321" s="225"/>
      <c r="C321" s="225"/>
      <c r="D321" s="225"/>
      <c r="E321" s="225"/>
      <c r="F321" s="225"/>
      <c r="G321" s="226"/>
      <c r="H321" s="227"/>
    </row>
    <row r="322" spans="1:8" ht="30.75" customHeight="1">
      <c r="A322" s="203" t="s">
        <v>24</v>
      </c>
      <c r="B322" s="204"/>
      <c r="C322" s="204"/>
      <c r="D322" s="204"/>
      <c r="E322" s="204"/>
      <c r="F322" s="204"/>
      <c r="G322" s="204"/>
      <c r="H322" s="205"/>
    </row>
    <row r="323" spans="1:8" ht="23.25" customHeight="1">
      <c r="A323" s="211" t="s">
        <v>21</v>
      </c>
      <c r="B323" s="212"/>
      <c r="C323" s="212"/>
      <c r="D323" s="215"/>
      <c r="E323" s="216"/>
      <c r="F323" s="216"/>
      <c r="G323" s="216"/>
      <c r="H323" s="217"/>
    </row>
    <row r="324" spans="1:8" ht="18">
      <c r="A324" s="45"/>
      <c r="B324" s="46"/>
      <c r="C324" s="46"/>
      <c r="D324" s="47"/>
      <c r="E324" s="48"/>
      <c r="F324" s="48"/>
      <c r="G324" s="48"/>
      <c r="H324" s="49"/>
    </row>
    <row r="325" spans="1:8" ht="18">
      <c r="A325" s="213" t="s">
        <v>22</v>
      </c>
      <c r="B325" s="214"/>
      <c r="C325" s="56"/>
      <c r="D325" s="218" t="s">
        <v>23</v>
      </c>
      <c r="E325" s="219"/>
      <c r="F325" s="219"/>
      <c r="G325" s="219"/>
      <c r="H325" s="50"/>
    </row>
    <row r="326" spans="1:8" ht="19.5" thickBot="1">
      <c r="A326" s="51"/>
      <c r="B326" s="52"/>
      <c r="C326" s="54"/>
      <c r="D326" s="55"/>
      <c r="E326" s="55"/>
      <c r="F326" s="55"/>
      <c r="G326" s="55"/>
      <c r="H326" s="53"/>
    </row>
    <row r="327" spans="1:8" ht="105.75" customHeight="1" thickTop="1">
      <c r="A327" s="62"/>
      <c r="B327" s="63"/>
      <c r="C327" s="64"/>
      <c r="D327" s="65"/>
      <c r="E327" s="65"/>
      <c r="F327" s="65"/>
      <c r="G327" s="65"/>
      <c r="H327" s="35"/>
    </row>
    <row r="328" spans="1:10" ht="21" customHeight="1">
      <c r="A328" s="220" t="str">
        <f>Prépa!$D$2</f>
        <v>INTERCLUBS PAR EQUIPES PROMOTION MESSIEURS</v>
      </c>
      <c r="B328" s="221"/>
      <c r="C328" s="221"/>
      <c r="D328" s="221"/>
      <c r="E328" s="221"/>
      <c r="F328" s="221"/>
      <c r="G328" s="221"/>
      <c r="H328" s="221"/>
      <c r="I328" s="8"/>
      <c r="J328" s="8"/>
    </row>
    <row r="329" spans="1:10" ht="21" customHeight="1">
      <c r="A329" s="222" t="str">
        <f>Prépa!$D$4</f>
        <v>Ligue des Pays de la Loire</v>
      </c>
      <c r="B329" s="221"/>
      <c r="C329" s="221"/>
      <c r="D329" s="221"/>
      <c r="E329" s="221"/>
      <c r="F329" s="221"/>
      <c r="G329" s="221"/>
      <c r="H329" s="221"/>
      <c r="I329" s="8"/>
      <c r="J329" s="8"/>
    </row>
    <row r="330" spans="1:8" ht="21" customHeight="1">
      <c r="A330" s="223" t="str">
        <f>Prépa!$D$6</f>
        <v>6 &amp; 7 MAI 2017    GOLF DE LAVAL</v>
      </c>
      <c r="B330" s="221"/>
      <c r="C330" s="221"/>
      <c r="D330" s="221"/>
      <c r="E330" s="221"/>
      <c r="F330" s="221"/>
      <c r="G330" s="221"/>
      <c r="H330" s="221"/>
    </row>
    <row r="333" spans="1:8" ht="42" customHeight="1">
      <c r="A333" s="206" t="s">
        <v>17</v>
      </c>
      <c r="B333" s="206"/>
      <c r="C333" s="206"/>
      <c r="D333" s="206"/>
      <c r="E333" s="206"/>
      <c r="F333" s="206"/>
      <c r="G333" s="206"/>
      <c r="H333" s="206"/>
    </row>
    <row r="334" spans="1:8" ht="35.25" customHeight="1" thickBot="1">
      <c r="A334" s="207" t="s">
        <v>41</v>
      </c>
      <c r="B334" s="207"/>
      <c r="C334" s="207"/>
      <c r="D334" s="207"/>
      <c r="E334" s="207" t="str">
        <f>Prépa!$D$35</f>
        <v>NANTES VIGNEUX</v>
      </c>
      <c r="F334" s="208"/>
      <c r="G334" s="208"/>
      <c r="H334" s="208"/>
    </row>
    <row r="335" spans="1:8" ht="36.75" thickTop="1">
      <c r="A335" s="9"/>
      <c r="B335" s="38" t="s">
        <v>16</v>
      </c>
      <c r="C335" s="209" t="s">
        <v>18</v>
      </c>
      <c r="D335" s="210"/>
      <c r="E335" s="42"/>
      <c r="F335" s="43" t="s">
        <v>19</v>
      </c>
      <c r="G335" s="41"/>
      <c r="H335" s="58" t="s">
        <v>25</v>
      </c>
    </row>
    <row r="336" spans="1:8" ht="18.75">
      <c r="A336" s="10">
        <v>1</v>
      </c>
      <c r="B336" s="126">
        <v>2.8</v>
      </c>
      <c r="C336" s="201" t="s">
        <v>198</v>
      </c>
      <c r="D336" s="202"/>
      <c r="E336" s="202"/>
      <c r="F336" s="202"/>
      <c r="G336" s="202"/>
      <c r="H336" s="59" t="str">
        <f>IF(B336="","",FIXED(B336,0))</f>
        <v>3</v>
      </c>
    </row>
    <row r="337" spans="1:8" ht="18.75">
      <c r="A337" s="10">
        <v>2</v>
      </c>
      <c r="B337" s="126">
        <v>3.6</v>
      </c>
      <c r="C337" s="201" t="s">
        <v>199</v>
      </c>
      <c r="D337" s="202"/>
      <c r="E337" s="202"/>
      <c r="F337" s="202"/>
      <c r="G337" s="202"/>
      <c r="H337" s="59" t="str">
        <f aca="true" t="shared" si="12" ref="H337:H347">IF(B337="","",FIXED(B337,0))</f>
        <v>4</v>
      </c>
    </row>
    <row r="338" spans="1:8" ht="18.75">
      <c r="A338" s="10">
        <v>3</v>
      </c>
      <c r="B338" s="126">
        <v>3.9</v>
      </c>
      <c r="C338" s="201" t="s">
        <v>200</v>
      </c>
      <c r="D338" s="202"/>
      <c r="E338" s="202"/>
      <c r="F338" s="202"/>
      <c r="G338" s="202"/>
      <c r="H338" s="59" t="str">
        <f t="shared" si="12"/>
        <v>4</v>
      </c>
    </row>
    <row r="339" spans="1:8" ht="18.75">
      <c r="A339" s="10">
        <v>4</v>
      </c>
      <c r="B339" s="126">
        <v>4.1</v>
      </c>
      <c r="C339" s="201" t="s">
        <v>201</v>
      </c>
      <c r="D339" s="202"/>
      <c r="E339" s="202"/>
      <c r="F339" s="202"/>
      <c r="G339" s="202"/>
      <c r="H339" s="59" t="str">
        <f t="shared" si="12"/>
        <v>4</v>
      </c>
    </row>
    <row r="340" spans="1:8" ht="18.75">
      <c r="A340" s="10">
        <v>5</v>
      </c>
      <c r="B340" s="126">
        <v>4.2</v>
      </c>
      <c r="C340" s="201" t="s">
        <v>202</v>
      </c>
      <c r="D340" s="202"/>
      <c r="E340" s="202"/>
      <c r="F340" s="202"/>
      <c r="G340" s="202"/>
      <c r="H340" s="59" t="str">
        <f t="shared" si="12"/>
        <v>4</v>
      </c>
    </row>
    <row r="341" spans="1:8" ht="18.75">
      <c r="A341" s="10">
        <v>6</v>
      </c>
      <c r="B341" s="126">
        <v>4.6</v>
      </c>
      <c r="C341" s="201" t="s">
        <v>203</v>
      </c>
      <c r="D341" s="202"/>
      <c r="E341" s="202"/>
      <c r="F341" s="202"/>
      <c r="G341" s="202"/>
      <c r="H341" s="59" t="str">
        <f t="shared" si="12"/>
        <v>5</v>
      </c>
    </row>
    <row r="342" spans="1:8" ht="18.75">
      <c r="A342" s="10">
        <v>7</v>
      </c>
      <c r="B342" s="126">
        <v>4.7</v>
      </c>
      <c r="C342" s="201" t="s">
        <v>204</v>
      </c>
      <c r="D342" s="202"/>
      <c r="E342" s="202"/>
      <c r="F342" s="202"/>
      <c r="G342" s="202"/>
      <c r="H342" s="59" t="str">
        <f t="shared" si="12"/>
        <v>5</v>
      </c>
    </row>
    <row r="343" spans="1:8" ht="18.75">
      <c r="A343" s="10">
        <v>8</v>
      </c>
      <c r="B343" s="126">
        <v>5</v>
      </c>
      <c r="C343" s="201" t="s">
        <v>205</v>
      </c>
      <c r="D343" s="202"/>
      <c r="E343" s="202"/>
      <c r="F343" s="202"/>
      <c r="G343" s="202"/>
      <c r="H343" s="59" t="str">
        <f t="shared" si="12"/>
        <v>5</v>
      </c>
    </row>
    <row r="344" spans="1:8" ht="18.75">
      <c r="A344" s="40">
        <v>9</v>
      </c>
      <c r="B344" s="126">
        <v>6.1</v>
      </c>
      <c r="C344" s="201" t="s">
        <v>206</v>
      </c>
      <c r="D344" s="202"/>
      <c r="E344" s="202"/>
      <c r="F344" s="202"/>
      <c r="G344" s="202"/>
      <c r="H344" s="59" t="str">
        <f t="shared" si="12"/>
        <v>6</v>
      </c>
    </row>
    <row r="345" spans="1:8" ht="18.75">
      <c r="A345" s="44">
        <v>10</v>
      </c>
      <c r="B345" s="126">
        <v>7.4</v>
      </c>
      <c r="C345" s="201" t="s">
        <v>207</v>
      </c>
      <c r="D345" s="202"/>
      <c r="E345" s="202"/>
      <c r="F345" s="202"/>
      <c r="G345" s="202"/>
      <c r="H345" s="59" t="str">
        <f t="shared" si="12"/>
        <v>7</v>
      </c>
    </row>
    <row r="346" spans="1:8" ht="18.75" customHeight="1">
      <c r="A346" s="40">
        <v>11</v>
      </c>
      <c r="B346" s="126">
        <v>8.6</v>
      </c>
      <c r="C346" s="201" t="s">
        <v>208</v>
      </c>
      <c r="D346" s="202"/>
      <c r="E346" s="202"/>
      <c r="F346" s="202"/>
      <c r="G346" s="202"/>
      <c r="H346" s="59" t="str">
        <f t="shared" si="12"/>
        <v>9</v>
      </c>
    </row>
    <row r="347" spans="1:8" ht="18.75" customHeight="1">
      <c r="A347" s="10">
        <v>12</v>
      </c>
      <c r="B347" s="126">
        <v>8.9</v>
      </c>
      <c r="C347" s="201" t="s">
        <v>209</v>
      </c>
      <c r="D347" s="202"/>
      <c r="E347" s="202"/>
      <c r="F347" s="202"/>
      <c r="G347" s="202"/>
      <c r="H347" s="59" t="str">
        <f t="shared" si="12"/>
        <v>9</v>
      </c>
    </row>
    <row r="348" spans="1:8" ht="18.75" customHeight="1">
      <c r="A348" s="224" t="s">
        <v>20</v>
      </c>
      <c r="B348" s="225"/>
      <c r="C348" s="225"/>
      <c r="D348" s="225"/>
      <c r="E348" s="225"/>
      <c r="F348" s="225"/>
      <c r="G348" s="226"/>
      <c r="H348" s="227"/>
    </row>
    <row r="349" spans="1:8" ht="30.75" customHeight="1">
      <c r="A349" s="203" t="s">
        <v>24</v>
      </c>
      <c r="B349" s="204"/>
      <c r="C349" s="204"/>
      <c r="D349" s="204"/>
      <c r="E349" s="204"/>
      <c r="F349" s="204"/>
      <c r="G349" s="204"/>
      <c r="H349" s="205"/>
    </row>
    <row r="350" spans="1:8" ht="23.25" customHeight="1">
      <c r="A350" s="211" t="s">
        <v>21</v>
      </c>
      <c r="B350" s="212"/>
      <c r="C350" s="212"/>
      <c r="D350" s="215"/>
      <c r="E350" s="216"/>
      <c r="F350" s="216"/>
      <c r="G350" s="216"/>
      <c r="H350" s="217"/>
    </row>
    <row r="351" spans="1:8" ht="18">
      <c r="A351" s="45"/>
      <c r="B351" s="46"/>
      <c r="C351" s="46"/>
      <c r="D351" s="47"/>
      <c r="E351" s="48"/>
      <c r="F351" s="48"/>
      <c r="G351" s="48"/>
      <c r="H351" s="49"/>
    </row>
    <row r="352" spans="1:8" ht="18">
      <c r="A352" s="213" t="s">
        <v>22</v>
      </c>
      <c r="B352" s="214"/>
      <c r="C352" s="56"/>
      <c r="D352" s="218" t="s">
        <v>23</v>
      </c>
      <c r="E352" s="219"/>
      <c r="F352" s="219"/>
      <c r="G352" s="219"/>
      <c r="H352" s="50"/>
    </row>
    <row r="353" spans="1:8" ht="19.5" thickBot="1">
      <c r="A353" s="51"/>
      <c r="B353" s="52"/>
      <c r="C353" s="54"/>
      <c r="D353" s="55"/>
      <c r="E353" s="55"/>
      <c r="F353" s="55"/>
      <c r="G353" s="55"/>
      <c r="H353" s="53"/>
    </row>
    <row r="354" spans="1:8" ht="105.75" customHeight="1" thickTop="1">
      <c r="A354" s="62"/>
      <c r="B354" s="63"/>
      <c r="C354" s="64"/>
      <c r="D354" s="65"/>
      <c r="E354" s="65"/>
      <c r="F354" s="65"/>
      <c r="G354" s="65"/>
      <c r="H354" s="35"/>
    </row>
    <row r="355" spans="1:10" ht="21" customHeight="1">
      <c r="A355" s="220" t="str">
        <f>Prépa!$D$2</f>
        <v>INTERCLUBS PAR EQUIPES PROMOTION MESSIEURS</v>
      </c>
      <c r="B355" s="221"/>
      <c r="C355" s="221"/>
      <c r="D355" s="221"/>
      <c r="E355" s="221"/>
      <c r="F355" s="221"/>
      <c r="G355" s="221"/>
      <c r="H355" s="221"/>
      <c r="I355" s="8"/>
      <c r="J355" s="8"/>
    </row>
    <row r="356" spans="1:10" ht="21" customHeight="1">
      <c r="A356" s="222" t="str">
        <f>Prépa!$D$4</f>
        <v>Ligue des Pays de la Loire</v>
      </c>
      <c r="B356" s="221"/>
      <c r="C356" s="221"/>
      <c r="D356" s="221"/>
      <c r="E356" s="221"/>
      <c r="F356" s="221"/>
      <c r="G356" s="221"/>
      <c r="H356" s="221"/>
      <c r="I356" s="8"/>
      <c r="J356" s="8"/>
    </row>
    <row r="357" spans="1:8" ht="21" customHeight="1">
      <c r="A357" s="223" t="str">
        <f>Prépa!$D$6</f>
        <v>6 &amp; 7 MAI 2017    GOLF DE LAVAL</v>
      </c>
      <c r="B357" s="221"/>
      <c r="C357" s="221"/>
      <c r="D357" s="221"/>
      <c r="E357" s="221"/>
      <c r="F357" s="221"/>
      <c r="G357" s="221"/>
      <c r="H357" s="221"/>
    </row>
    <row r="360" spans="1:8" ht="42" customHeight="1">
      <c r="A360" s="206" t="s">
        <v>17</v>
      </c>
      <c r="B360" s="206"/>
      <c r="C360" s="206"/>
      <c r="D360" s="206"/>
      <c r="E360" s="206"/>
      <c r="F360" s="206"/>
      <c r="G360" s="206"/>
      <c r="H360" s="206"/>
    </row>
    <row r="361" spans="1:8" ht="35.25" customHeight="1" thickBot="1">
      <c r="A361" s="207" t="s">
        <v>41</v>
      </c>
      <c r="B361" s="207"/>
      <c r="C361" s="207"/>
      <c r="D361" s="207"/>
      <c r="E361" s="207" t="str">
        <f>Prépa!$D$37</f>
        <v>ORLEANS LIMERE</v>
      </c>
      <c r="F361" s="208"/>
      <c r="G361" s="208"/>
      <c r="H361" s="208"/>
    </row>
    <row r="362" spans="1:8" ht="36.75" thickTop="1">
      <c r="A362" s="9"/>
      <c r="B362" s="38" t="s">
        <v>16</v>
      </c>
      <c r="C362" s="209" t="s">
        <v>18</v>
      </c>
      <c r="D362" s="210"/>
      <c r="E362" s="42"/>
      <c r="F362" s="43" t="s">
        <v>19</v>
      </c>
      <c r="G362" s="41"/>
      <c r="H362" s="58" t="s">
        <v>25</v>
      </c>
    </row>
    <row r="363" spans="1:8" ht="18.75">
      <c r="A363" s="10">
        <v>1</v>
      </c>
      <c r="B363" s="126">
        <v>3.7</v>
      </c>
      <c r="C363" s="201" t="s">
        <v>211</v>
      </c>
      <c r="D363" s="202"/>
      <c r="E363" s="202"/>
      <c r="F363" s="202"/>
      <c r="G363" s="202"/>
      <c r="H363" s="59" t="str">
        <f>IF(B363="","",FIXED(B363,0))</f>
        <v>4</v>
      </c>
    </row>
    <row r="364" spans="1:8" ht="18.75">
      <c r="A364" s="10">
        <v>2</v>
      </c>
      <c r="B364" s="126">
        <v>4.2</v>
      </c>
      <c r="C364" s="201" t="s">
        <v>212</v>
      </c>
      <c r="D364" s="202"/>
      <c r="E364" s="202"/>
      <c r="F364" s="202"/>
      <c r="G364" s="202"/>
      <c r="H364" s="59" t="str">
        <f aca="true" t="shared" si="13" ref="H364:H374">IF(B364="","",FIXED(B364,0))</f>
        <v>4</v>
      </c>
    </row>
    <row r="365" spans="1:8" ht="18.75">
      <c r="A365" s="10">
        <v>3</v>
      </c>
      <c r="B365" s="126">
        <v>4.5</v>
      </c>
      <c r="C365" s="201" t="s">
        <v>213</v>
      </c>
      <c r="D365" s="202"/>
      <c r="E365" s="202"/>
      <c r="F365" s="202"/>
      <c r="G365" s="202"/>
      <c r="H365" s="59" t="str">
        <f t="shared" si="13"/>
        <v>5</v>
      </c>
    </row>
    <row r="366" spans="1:8" ht="18.75">
      <c r="A366" s="10">
        <v>4</v>
      </c>
      <c r="B366" s="126">
        <v>5.1</v>
      </c>
      <c r="C366" s="201" t="s">
        <v>214</v>
      </c>
      <c r="D366" s="202"/>
      <c r="E366" s="202"/>
      <c r="F366" s="202"/>
      <c r="G366" s="202"/>
      <c r="H366" s="59" t="str">
        <f t="shared" si="13"/>
        <v>5</v>
      </c>
    </row>
    <row r="367" spans="1:8" ht="18.75">
      <c r="A367" s="10">
        <v>5</v>
      </c>
      <c r="B367" s="126">
        <v>5.3</v>
      </c>
      <c r="C367" s="201" t="s">
        <v>215</v>
      </c>
      <c r="D367" s="202"/>
      <c r="E367" s="202"/>
      <c r="F367" s="202"/>
      <c r="G367" s="202"/>
      <c r="H367" s="59" t="str">
        <f t="shared" si="13"/>
        <v>5</v>
      </c>
    </row>
    <row r="368" spans="1:8" ht="18.75">
      <c r="A368" s="10">
        <v>6</v>
      </c>
      <c r="B368" s="126">
        <v>6.3</v>
      </c>
      <c r="C368" s="201" t="s">
        <v>216</v>
      </c>
      <c r="D368" s="202"/>
      <c r="E368" s="202"/>
      <c r="F368" s="202"/>
      <c r="G368" s="202"/>
      <c r="H368" s="59" t="str">
        <f t="shared" si="13"/>
        <v>6</v>
      </c>
    </row>
    <row r="369" spans="1:8" ht="18.75">
      <c r="A369" s="10">
        <v>7</v>
      </c>
      <c r="B369" s="126">
        <v>6.9</v>
      </c>
      <c r="C369" s="201" t="s">
        <v>217</v>
      </c>
      <c r="D369" s="202"/>
      <c r="E369" s="202"/>
      <c r="F369" s="202"/>
      <c r="G369" s="202"/>
      <c r="H369" s="59" t="str">
        <f t="shared" si="13"/>
        <v>7</v>
      </c>
    </row>
    <row r="370" spans="1:8" ht="18.75">
      <c r="A370" s="10">
        <v>8</v>
      </c>
      <c r="B370" s="126">
        <v>7.3</v>
      </c>
      <c r="C370" s="201" t="s">
        <v>218</v>
      </c>
      <c r="D370" s="202"/>
      <c r="E370" s="202"/>
      <c r="F370" s="202"/>
      <c r="G370" s="202"/>
      <c r="H370" s="59" t="str">
        <f t="shared" si="13"/>
        <v>7</v>
      </c>
    </row>
    <row r="371" spans="1:8" ht="18.75">
      <c r="A371" s="40">
        <v>9</v>
      </c>
      <c r="B371" s="126">
        <v>7.7</v>
      </c>
      <c r="C371" s="201" t="s">
        <v>219</v>
      </c>
      <c r="D371" s="202"/>
      <c r="E371" s="202"/>
      <c r="F371" s="202"/>
      <c r="G371" s="202"/>
      <c r="H371" s="59" t="str">
        <f t="shared" si="13"/>
        <v>8</v>
      </c>
    </row>
    <row r="372" spans="1:8" ht="18.75">
      <c r="A372" s="44">
        <v>10</v>
      </c>
      <c r="B372" s="126">
        <v>8.2</v>
      </c>
      <c r="C372" s="201" t="s">
        <v>220</v>
      </c>
      <c r="D372" s="202"/>
      <c r="E372" s="202"/>
      <c r="F372" s="202"/>
      <c r="G372" s="202"/>
      <c r="H372" s="59" t="str">
        <f t="shared" si="13"/>
        <v>8</v>
      </c>
    </row>
    <row r="373" spans="1:8" ht="18.75" customHeight="1">
      <c r="A373" s="40">
        <v>11</v>
      </c>
      <c r="B373" s="126"/>
      <c r="C373" s="201"/>
      <c r="D373" s="202"/>
      <c r="E373" s="202"/>
      <c r="F373" s="202"/>
      <c r="G373" s="202"/>
      <c r="H373" s="59">
        <f t="shared" si="13"/>
      </c>
    </row>
    <row r="374" spans="1:8" ht="18.75" customHeight="1">
      <c r="A374" s="10">
        <v>12</v>
      </c>
      <c r="B374" s="126"/>
      <c r="C374" s="201"/>
      <c r="D374" s="202"/>
      <c r="E374" s="202"/>
      <c r="F374" s="202"/>
      <c r="G374" s="202"/>
      <c r="H374" s="59">
        <f t="shared" si="13"/>
      </c>
    </row>
    <row r="375" spans="1:8" ht="18.75" customHeight="1">
      <c r="A375" s="224" t="s">
        <v>20</v>
      </c>
      <c r="B375" s="225"/>
      <c r="C375" s="225"/>
      <c r="D375" s="225"/>
      <c r="E375" s="225"/>
      <c r="F375" s="225"/>
      <c r="G375" s="226"/>
      <c r="H375" s="227"/>
    </row>
    <row r="376" spans="1:8" ht="30.75" customHeight="1">
      <c r="A376" s="203" t="s">
        <v>24</v>
      </c>
      <c r="B376" s="204"/>
      <c r="C376" s="204"/>
      <c r="D376" s="204"/>
      <c r="E376" s="204"/>
      <c r="F376" s="204"/>
      <c r="G376" s="204"/>
      <c r="H376" s="205"/>
    </row>
    <row r="377" spans="1:8" ht="23.25" customHeight="1">
      <c r="A377" s="211" t="s">
        <v>21</v>
      </c>
      <c r="B377" s="212"/>
      <c r="C377" s="212"/>
      <c r="D377" s="215"/>
      <c r="E377" s="216"/>
      <c r="F377" s="216"/>
      <c r="G377" s="216"/>
      <c r="H377" s="217"/>
    </row>
    <row r="378" spans="1:8" ht="18">
      <c r="A378" s="45"/>
      <c r="B378" s="46"/>
      <c r="C378" s="46"/>
      <c r="D378" s="47"/>
      <c r="E378" s="48"/>
      <c r="F378" s="48"/>
      <c r="G378" s="48"/>
      <c r="H378" s="49"/>
    </row>
    <row r="379" spans="1:8" ht="18">
      <c r="A379" s="213" t="s">
        <v>22</v>
      </c>
      <c r="B379" s="214"/>
      <c r="C379" s="56"/>
      <c r="D379" s="218" t="s">
        <v>23</v>
      </c>
      <c r="E379" s="219"/>
      <c r="F379" s="219"/>
      <c r="G379" s="219"/>
      <c r="H379" s="50"/>
    </row>
    <row r="380" spans="1:8" ht="19.5" thickBot="1">
      <c r="A380" s="51"/>
      <c r="B380" s="52"/>
      <c r="C380" s="54"/>
      <c r="D380" s="55"/>
      <c r="E380" s="55"/>
      <c r="F380" s="55"/>
      <c r="G380" s="55"/>
      <c r="H380" s="53"/>
    </row>
    <row r="381" spans="1:8" ht="105.75" customHeight="1" thickTop="1">
      <c r="A381" s="62"/>
      <c r="B381" s="63"/>
      <c r="C381" s="64"/>
      <c r="D381" s="65"/>
      <c r="E381" s="65"/>
      <c r="F381" s="65"/>
      <c r="G381" s="65"/>
      <c r="H381" s="35"/>
    </row>
    <row r="382" spans="1:10" ht="21" customHeight="1">
      <c r="A382" s="220" t="str">
        <f>Prépa!$D$2</f>
        <v>INTERCLUBS PAR EQUIPES PROMOTION MESSIEURS</v>
      </c>
      <c r="B382" s="221"/>
      <c r="C382" s="221"/>
      <c r="D382" s="221"/>
      <c r="E382" s="221"/>
      <c r="F382" s="221"/>
      <c r="G382" s="221"/>
      <c r="H382" s="221"/>
      <c r="I382" s="8"/>
      <c r="J382" s="8"/>
    </row>
    <row r="383" spans="1:10" ht="21" customHeight="1">
      <c r="A383" s="222" t="str">
        <f>Prépa!$D$4</f>
        <v>Ligue des Pays de la Loire</v>
      </c>
      <c r="B383" s="221"/>
      <c r="C383" s="221"/>
      <c r="D383" s="221"/>
      <c r="E383" s="221"/>
      <c r="F383" s="221"/>
      <c r="G383" s="221"/>
      <c r="H383" s="221"/>
      <c r="I383" s="8"/>
      <c r="J383" s="8"/>
    </row>
    <row r="384" spans="1:8" ht="21" customHeight="1">
      <c r="A384" s="223" t="str">
        <f>Prépa!$D$6</f>
        <v>6 &amp; 7 MAI 2017    GOLF DE LAVAL</v>
      </c>
      <c r="B384" s="221"/>
      <c r="C384" s="221"/>
      <c r="D384" s="221"/>
      <c r="E384" s="221"/>
      <c r="F384" s="221"/>
      <c r="G384" s="221"/>
      <c r="H384" s="221"/>
    </row>
    <row r="387" spans="1:8" ht="42" customHeight="1">
      <c r="A387" s="206" t="s">
        <v>17</v>
      </c>
      <c r="B387" s="206"/>
      <c r="C387" s="206"/>
      <c r="D387" s="206"/>
      <c r="E387" s="206"/>
      <c r="F387" s="206"/>
      <c r="G387" s="206"/>
      <c r="H387" s="206"/>
    </row>
    <row r="388" spans="1:8" ht="35.25" customHeight="1" thickBot="1">
      <c r="A388" s="207" t="s">
        <v>41</v>
      </c>
      <c r="B388" s="207"/>
      <c r="C388" s="207"/>
      <c r="D388" s="207"/>
      <c r="E388" s="207" t="str">
        <f>Prépa!$D$39</f>
        <v>ORMES</v>
      </c>
      <c r="F388" s="208"/>
      <c r="G388" s="208"/>
      <c r="H388" s="208"/>
    </row>
    <row r="389" spans="1:8" ht="36.75" thickTop="1">
      <c r="A389" s="9"/>
      <c r="B389" s="38" t="s">
        <v>16</v>
      </c>
      <c r="C389" s="209" t="s">
        <v>18</v>
      </c>
      <c r="D389" s="210"/>
      <c r="E389" s="42"/>
      <c r="F389" s="43" t="s">
        <v>19</v>
      </c>
      <c r="G389" s="41"/>
      <c r="H389" s="58" t="s">
        <v>25</v>
      </c>
    </row>
    <row r="390" spans="1:8" ht="18.75">
      <c r="A390" s="10">
        <v>1</v>
      </c>
      <c r="B390" s="126">
        <v>4.1</v>
      </c>
      <c r="C390" s="201" t="s">
        <v>222</v>
      </c>
      <c r="D390" s="202"/>
      <c r="E390" s="202"/>
      <c r="F390" s="202"/>
      <c r="G390" s="202"/>
      <c r="H390" s="59" t="str">
        <f>IF(B390="","",FIXED(B390,0))</f>
        <v>4</v>
      </c>
    </row>
    <row r="391" spans="1:8" ht="18.75">
      <c r="A391" s="10">
        <v>2</v>
      </c>
      <c r="B391" s="126">
        <v>4.3</v>
      </c>
      <c r="C391" s="201" t="s">
        <v>223</v>
      </c>
      <c r="D391" s="202"/>
      <c r="E391" s="202"/>
      <c r="F391" s="202"/>
      <c r="G391" s="202"/>
      <c r="H391" s="59" t="str">
        <f aca="true" t="shared" si="14" ref="H391:H401">IF(B391="","",FIXED(B391,0))</f>
        <v>4</v>
      </c>
    </row>
    <row r="392" spans="1:8" ht="18.75">
      <c r="A392" s="10">
        <v>3</v>
      </c>
      <c r="B392" s="126">
        <v>6</v>
      </c>
      <c r="C392" s="201" t="s">
        <v>224</v>
      </c>
      <c r="D392" s="202"/>
      <c r="E392" s="202"/>
      <c r="F392" s="202"/>
      <c r="G392" s="202"/>
      <c r="H392" s="59" t="str">
        <f t="shared" si="14"/>
        <v>6</v>
      </c>
    </row>
    <row r="393" spans="1:8" ht="18.75">
      <c r="A393" s="10">
        <v>4</v>
      </c>
      <c r="B393" s="126">
        <v>6.1</v>
      </c>
      <c r="C393" s="201" t="s">
        <v>225</v>
      </c>
      <c r="D393" s="202"/>
      <c r="E393" s="202"/>
      <c r="F393" s="202"/>
      <c r="G393" s="202"/>
      <c r="H393" s="59" t="str">
        <f t="shared" si="14"/>
        <v>6</v>
      </c>
    </row>
    <row r="394" spans="1:8" ht="18.75">
      <c r="A394" s="10">
        <v>5</v>
      </c>
      <c r="B394" s="126">
        <v>6.9</v>
      </c>
      <c r="C394" s="201" t="s">
        <v>226</v>
      </c>
      <c r="D394" s="202"/>
      <c r="E394" s="202"/>
      <c r="F394" s="202"/>
      <c r="G394" s="202"/>
      <c r="H394" s="59" t="str">
        <f t="shared" si="14"/>
        <v>7</v>
      </c>
    </row>
    <row r="395" spans="1:8" ht="18.75">
      <c r="A395" s="10">
        <v>6</v>
      </c>
      <c r="B395" s="126">
        <v>8.3</v>
      </c>
      <c r="C395" s="201" t="s">
        <v>227</v>
      </c>
      <c r="D395" s="202"/>
      <c r="E395" s="202"/>
      <c r="F395" s="202"/>
      <c r="G395" s="202"/>
      <c r="H395" s="59" t="str">
        <f t="shared" si="14"/>
        <v>8</v>
      </c>
    </row>
    <row r="396" spans="1:8" ht="18.75">
      <c r="A396" s="10">
        <v>7</v>
      </c>
      <c r="B396" s="126">
        <v>10.3</v>
      </c>
      <c r="C396" s="201" t="s">
        <v>228</v>
      </c>
      <c r="D396" s="202"/>
      <c r="E396" s="202"/>
      <c r="F396" s="202"/>
      <c r="G396" s="202"/>
      <c r="H396" s="59" t="str">
        <f t="shared" si="14"/>
        <v>10</v>
      </c>
    </row>
    <row r="397" spans="1:8" ht="18.75">
      <c r="A397" s="10">
        <v>8</v>
      </c>
      <c r="B397" s="126">
        <v>10.9</v>
      </c>
      <c r="C397" s="201" t="s">
        <v>229</v>
      </c>
      <c r="D397" s="202"/>
      <c r="E397" s="202"/>
      <c r="F397" s="202"/>
      <c r="G397" s="202"/>
      <c r="H397" s="59" t="str">
        <f t="shared" si="14"/>
        <v>11</v>
      </c>
    </row>
    <row r="398" spans="1:8" ht="18.75">
      <c r="A398" s="40">
        <v>9</v>
      </c>
      <c r="B398" s="126">
        <v>11.5</v>
      </c>
      <c r="C398" s="201" t="s">
        <v>230</v>
      </c>
      <c r="D398" s="202"/>
      <c r="E398" s="202"/>
      <c r="F398" s="202"/>
      <c r="G398" s="202"/>
      <c r="H398" s="59" t="str">
        <f t="shared" si="14"/>
        <v>12</v>
      </c>
    </row>
    <row r="399" spans="1:8" ht="18.75">
      <c r="A399" s="44">
        <v>10</v>
      </c>
      <c r="B399" s="126">
        <v>14.7</v>
      </c>
      <c r="C399" s="201" t="s">
        <v>231</v>
      </c>
      <c r="D399" s="202"/>
      <c r="E399" s="202"/>
      <c r="F399" s="202"/>
      <c r="G399" s="202"/>
      <c r="H399" s="59" t="str">
        <f t="shared" si="14"/>
        <v>15</v>
      </c>
    </row>
    <row r="400" spans="1:8" ht="18.75" customHeight="1">
      <c r="A400" s="40">
        <v>11</v>
      </c>
      <c r="B400" s="126"/>
      <c r="C400" s="201"/>
      <c r="D400" s="202"/>
      <c r="E400" s="202"/>
      <c r="F400" s="202"/>
      <c r="G400" s="202"/>
      <c r="H400" s="59">
        <f t="shared" si="14"/>
      </c>
    </row>
    <row r="401" spans="1:8" ht="18.75" customHeight="1">
      <c r="A401" s="10">
        <v>12</v>
      </c>
      <c r="B401" s="126"/>
      <c r="C401" s="201"/>
      <c r="D401" s="202"/>
      <c r="E401" s="202"/>
      <c r="F401" s="202"/>
      <c r="G401" s="202"/>
      <c r="H401" s="59">
        <f t="shared" si="14"/>
      </c>
    </row>
    <row r="402" spans="1:8" ht="18.75" customHeight="1">
      <c r="A402" s="224" t="s">
        <v>20</v>
      </c>
      <c r="B402" s="225"/>
      <c r="C402" s="225"/>
      <c r="D402" s="225"/>
      <c r="E402" s="225"/>
      <c r="F402" s="225"/>
      <c r="G402" s="226"/>
      <c r="H402" s="227"/>
    </row>
    <row r="403" spans="1:8" ht="30.75" customHeight="1">
      <c r="A403" s="203" t="s">
        <v>24</v>
      </c>
      <c r="B403" s="204"/>
      <c r="C403" s="204"/>
      <c r="D403" s="204"/>
      <c r="E403" s="204"/>
      <c r="F403" s="204"/>
      <c r="G403" s="204"/>
      <c r="H403" s="205"/>
    </row>
    <row r="404" spans="1:8" ht="23.25" customHeight="1">
      <c r="A404" s="211" t="s">
        <v>21</v>
      </c>
      <c r="B404" s="212"/>
      <c r="C404" s="212"/>
      <c r="D404" s="215"/>
      <c r="E404" s="216"/>
      <c r="F404" s="216"/>
      <c r="G404" s="216"/>
      <c r="H404" s="217"/>
    </row>
    <row r="405" spans="1:8" ht="18">
      <c r="A405" s="45"/>
      <c r="B405" s="46"/>
      <c r="C405" s="46"/>
      <c r="D405" s="47"/>
      <c r="E405" s="48"/>
      <c r="F405" s="48"/>
      <c r="G405" s="48"/>
      <c r="H405" s="49"/>
    </row>
    <row r="406" spans="1:8" ht="18">
      <c r="A406" s="213" t="s">
        <v>22</v>
      </c>
      <c r="B406" s="214"/>
      <c r="C406" s="56"/>
      <c r="D406" s="218" t="s">
        <v>23</v>
      </c>
      <c r="E406" s="219"/>
      <c r="F406" s="219"/>
      <c r="G406" s="219"/>
      <c r="H406" s="50"/>
    </row>
    <row r="407" spans="1:8" ht="19.5" thickBot="1">
      <c r="A407" s="51"/>
      <c r="B407" s="52"/>
      <c r="C407" s="54"/>
      <c r="D407" s="55"/>
      <c r="E407" s="55"/>
      <c r="F407" s="55"/>
      <c r="G407" s="55"/>
      <c r="H407" s="53"/>
    </row>
    <row r="408" spans="1:8" ht="105.75" customHeight="1" thickTop="1">
      <c r="A408" s="62"/>
      <c r="B408" s="63"/>
      <c r="C408" s="64"/>
      <c r="D408" s="65"/>
      <c r="E408" s="65"/>
      <c r="F408" s="65"/>
      <c r="G408" s="65"/>
      <c r="H408" s="35"/>
    </row>
    <row r="409" spans="1:10" ht="21" customHeight="1">
      <c r="A409" s="220" t="str">
        <f>Prépa!$D$2</f>
        <v>INTERCLUBS PAR EQUIPES PROMOTION MESSIEURS</v>
      </c>
      <c r="B409" s="221"/>
      <c r="C409" s="221"/>
      <c r="D409" s="221"/>
      <c r="E409" s="221"/>
      <c r="F409" s="221"/>
      <c r="G409" s="221"/>
      <c r="H409" s="221"/>
      <c r="I409" s="8"/>
      <c r="J409" s="8"/>
    </row>
    <row r="410" spans="1:10" ht="21" customHeight="1">
      <c r="A410" s="222" t="str">
        <f>Prépa!$D$4</f>
        <v>Ligue des Pays de la Loire</v>
      </c>
      <c r="B410" s="221"/>
      <c r="C410" s="221"/>
      <c r="D410" s="221"/>
      <c r="E410" s="221"/>
      <c r="F410" s="221"/>
      <c r="G410" s="221"/>
      <c r="H410" s="221"/>
      <c r="I410" s="8"/>
      <c r="J410" s="8"/>
    </row>
    <row r="411" spans="1:8" ht="21" customHeight="1">
      <c r="A411" s="223" t="str">
        <f>Prépa!$D$6</f>
        <v>6 &amp; 7 MAI 2017    GOLF DE LAVAL</v>
      </c>
      <c r="B411" s="221"/>
      <c r="C411" s="221"/>
      <c r="D411" s="221"/>
      <c r="E411" s="221"/>
      <c r="F411" s="221"/>
      <c r="G411" s="221"/>
      <c r="H411" s="221"/>
    </row>
    <row r="414" spans="1:8" ht="42" customHeight="1">
      <c r="A414" s="206" t="s">
        <v>17</v>
      </c>
      <c r="B414" s="206"/>
      <c r="C414" s="206"/>
      <c r="D414" s="206"/>
      <c r="E414" s="206"/>
      <c r="F414" s="206"/>
      <c r="G414" s="206"/>
      <c r="H414" s="206"/>
    </row>
    <row r="415" spans="1:8" ht="35.25" customHeight="1" thickBot="1">
      <c r="A415" s="207" t="s">
        <v>41</v>
      </c>
      <c r="B415" s="207"/>
      <c r="C415" s="207"/>
      <c r="D415" s="207"/>
      <c r="E415" s="207" t="str">
        <f>Prépa!$D$41</f>
        <v>PICARDIERE</v>
      </c>
      <c r="F415" s="208"/>
      <c r="G415" s="208"/>
      <c r="H415" s="208"/>
    </row>
    <row r="416" spans="1:8" ht="36.75" thickTop="1">
      <c r="A416" s="9"/>
      <c r="B416" s="38" t="s">
        <v>16</v>
      </c>
      <c r="C416" s="209" t="s">
        <v>18</v>
      </c>
      <c r="D416" s="210"/>
      <c r="E416" s="42"/>
      <c r="F416" s="43" t="s">
        <v>19</v>
      </c>
      <c r="G416" s="41"/>
      <c r="H416" s="58" t="s">
        <v>25</v>
      </c>
    </row>
    <row r="417" spans="1:8" ht="18.75">
      <c r="A417" s="10">
        <v>1</v>
      </c>
      <c r="B417" s="126">
        <v>4.4</v>
      </c>
      <c r="C417" s="201" t="s">
        <v>233</v>
      </c>
      <c r="D417" s="202"/>
      <c r="E417" s="202"/>
      <c r="F417" s="202"/>
      <c r="G417" s="202"/>
      <c r="H417" s="59" t="str">
        <f>IF(B417="","",FIXED(B417,0))</f>
        <v>4</v>
      </c>
    </row>
    <row r="418" spans="1:8" ht="18.75">
      <c r="A418" s="10">
        <v>2</v>
      </c>
      <c r="B418" s="126">
        <v>5.1</v>
      </c>
      <c r="C418" s="201" t="s">
        <v>234</v>
      </c>
      <c r="D418" s="202"/>
      <c r="E418" s="202"/>
      <c r="F418" s="202"/>
      <c r="G418" s="202"/>
      <c r="H418" s="59" t="str">
        <f aca="true" t="shared" si="15" ref="H418:H428">IF(B418="","",FIXED(B418,0))</f>
        <v>5</v>
      </c>
    </row>
    <row r="419" spans="1:8" ht="18.75">
      <c r="A419" s="10">
        <v>3</v>
      </c>
      <c r="B419" s="126">
        <v>5.2</v>
      </c>
      <c r="C419" s="201" t="s">
        <v>235</v>
      </c>
      <c r="D419" s="202"/>
      <c r="E419" s="202"/>
      <c r="F419" s="202"/>
      <c r="G419" s="202"/>
      <c r="H419" s="59" t="str">
        <f t="shared" si="15"/>
        <v>5</v>
      </c>
    </row>
    <row r="420" spans="1:8" ht="18.75">
      <c r="A420" s="10">
        <v>4</v>
      </c>
      <c r="B420" s="126">
        <v>6.2</v>
      </c>
      <c r="C420" s="201" t="s">
        <v>236</v>
      </c>
      <c r="D420" s="202"/>
      <c r="E420" s="202"/>
      <c r="F420" s="202"/>
      <c r="G420" s="202"/>
      <c r="H420" s="59" t="str">
        <f t="shared" si="15"/>
        <v>6</v>
      </c>
    </row>
    <row r="421" spans="1:8" ht="18.75">
      <c r="A421" s="10">
        <v>5</v>
      </c>
      <c r="B421" s="126">
        <v>6.3</v>
      </c>
      <c r="C421" s="201" t="s">
        <v>237</v>
      </c>
      <c r="D421" s="202"/>
      <c r="E421" s="202"/>
      <c r="F421" s="202"/>
      <c r="G421" s="202"/>
      <c r="H421" s="59" t="str">
        <f t="shared" si="15"/>
        <v>6</v>
      </c>
    </row>
    <row r="422" spans="1:8" ht="18.75">
      <c r="A422" s="10">
        <v>6</v>
      </c>
      <c r="B422" s="126">
        <v>8</v>
      </c>
      <c r="C422" s="201" t="s">
        <v>238</v>
      </c>
      <c r="D422" s="202"/>
      <c r="E422" s="202"/>
      <c r="F422" s="202"/>
      <c r="G422" s="202"/>
      <c r="H422" s="59" t="str">
        <f t="shared" si="15"/>
        <v>8</v>
      </c>
    </row>
    <row r="423" spans="1:8" ht="18.75">
      <c r="A423" s="10">
        <v>7</v>
      </c>
      <c r="B423" s="126">
        <v>8.2</v>
      </c>
      <c r="C423" s="201" t="s">
        <v>239</v>
      </c>
      <c r="D423" s="202"/>
      <c r="E423" s="202"/>
      <c r="F423" s="202"/>
      <c r="G423" s="202"/>
      <c r="H423" s="59" t="str">
        <f t="shared" si="15"/>
        <v>8</v>
      </c>
    </row>
    <row r="424" spans="1:8" ht="18.75">
      <c r="A424" s="10">
        <v>8</v>
      </c>
      <c r="B424" s="126">
        <v>9.2</v>
      </c>
      <c r="C424" s="201" t="s">
        <v>240</v>
      </c>
      <c r="D424" s="202"/>
      <c r="E424" s="202"/>
      <c r="F424" s="202"/>
      <c r="G424" s="202"/>
      <c r="H424" s="59" t="str">
        <f t="shared" si="15"/>
        <v>9</v>
      </c>
    </row>
    <row r="425" spans="1:8" ht="18.75">
      <c r="A425" s="40">
        <v>9</v>
      </c>
      <c r="B425" s="126">
        <v>9.8</v>
      </c>
      <c r="C425" s="201" t="s">
        <v>241</v>
      </c>
      <c r="D425" s="202"/>
      <c r="E425" s="202"/>
      <c r="F425" s="202"/>
      <c r="G425" s="202"/>
      <c r="H425" s="59" t="str">
        <f t="shared" si="15"/>
        <v>10</v>
      </c>
    </row>
    <row r="426" spans="1:8" ht="18.75">
      <c r="A426" s="44">
        <v>10</v>
      </c>
      <c r="B426" s="126">
        <v>10.3</v>
      </c>
      <c r="C426" s="201" t="s">
        <v>242</v>
      </c>
      <c r="D426" s="202"/>
      <c r="E426" s="202"/>
      <c r="F426" s="202"/>
      <c r="G426" s="202"/>
      <c r="H426" s="59" t="str">
        <f t="shared" si="15"/>
        <v>10</v>
      </c>
    </row>
    <row r="427" spans="1:8" ht="18.75" customHeight="1">
      <c r="A427" s="40">
        <v>11</v>
      </c>
      <c r="B427" s="126">
        <v>10.5</v>
      </c>
      <c r="C427" s="201" t="s">
        <v>243</v>
      </c>
      <c r="D427" s="202"/>
      <c r="E427" s="202"/>
      <c r="F427" s="202"/>
      <c r="G427" s="202"/>
      <c r="H427" s="59" t="str">
        <f t="shared" si="15"/>
        <v>11</v>
      </c>
    </row>
    <row r="428" spans="1:8" ht="18.75" customHeight="1">
      <c r="A428" s="10">
        <v>12</v>
      </c>
      <c r="B428" s="126">
        <v>10.6</v>
      </c>
      <c r="C428" s="201" t="s">
        <v>244</v>
      </c>
      <c r="D428" s="202"/>
      <c r="E428" s="202"/>
      <c r="F428" s="202"/>
      <c r="G428" s="202"/>
      <c r="H428" s="59" t="str">
        <f t="shared" si="15"/>
        <v>11</v>
      </c>
    </row>
    <row r="429" spans="1:8" ht="18.75" customHeight="1">
      <c r="A429" s="224" t="s">
        <v>20</v>
      </c>
      <c r="B429" s="225"/>
      <c r="C429" s="225"/>
      <c r="D429" s="225"/>
      <c r="E429" s="225"/>
      <c r="F429" s="225"/>
      <c r="G429" s="226"/>
      <c r="H429" s="227"/>
    </row>
    <row r="430" spans="1:8" ht="30.75" customHeight="1">
      <c r="A430" s="203" t="s">
        <v>24</v>
      </c>
      <c r="B430" s="204"/>
      <c r="C430" s="204"/>
      <c r="D430" s="204"/>
      <c r="E430" s="204"/>
      <c r="F430" s="204"/>
      <c r="G430" s="204"/>
      <c r="H430" s="205"/>
    </row>
    <row r="431" spans="1:8" ht="23.25" customHeight="1">
      <c r="A431" s="211" t="s">
        <v>21</v>
      </c>
      <c r="B431" s="212"/>
      <c r="C431" s="212"/>
      <c r="D431" s="215"/>
      <c r="E431" s="216"/>
      <c r="F431" s="216"/>
      <c r="G431" s="216"/>
      <c r="H431" s="217"/>
    </row>
    <row r="432" spans="1:8" ht="18">
      <c r="A432" s="45"/>
      <c r="B432" s="46"/>
      <c r="C432" s="46"/>
      <c r="D432" s="47"/>
      <c r="E432" s="48"/>
      <c r="F432" s="48"/>
      <c r="G432" s="48"/>
      <c r="H432" s="49"/>
    </row>
    <row r="433" spans="1:8" ht="18">
      <c r="A433" s="213" t="s">
        <v>22</v>
      </c>
      <c r="B433" s="214"/>
      <c r="C433" s="56"/>
      <c r="D433" s="218" t="s">
        <v>23</v>
      </c>
      <c r="E433" s="219"/>
      <c r="F433" s="219"/>
      <c r="G433" s="219"/>
      <c r="H433" s="50"/>
    </row>
    <row r="434" spans="1:8" ht="19.5" thickBot="1">
      <c r="A434" s="51"/>
      <c r="B434" s="52"/>
      <c r="C434" s="54"/>
      <c r="D434" s="55"/>
      <c r="E434" s="55"/>
      <c r="F434" s="55"/>
      <c r="G434" s="55"/>
      <c r="H434" s="53"/>
    </row>
    <row r="435" spans="1:8" ht="105.75" customHeight="1" thickTop="1">
      <c r="A435" s="62"/>
      <c r="B435" s="63"/>
      <c r="C435" s="64"/>
      <c r="D435" s="65"/>
      <c r="E435" s="65"/>
      <c r="F435" s="65"/>
      <c r="G435" s="65"/>
      <c r="H435" s="35"/>
    </row>
    <row r="436" spans="1:10" ht="21" customHeight="1">
      <c r="A436" s="220" t="str">
        <f>Prépa!$D$2</f>
        <v>INTERCLUBS PAR EQUIPES PROMOTION MESSIEURS</v>
      </c>
      <c r="B436" s="221"/>
      <c r="C436" s="221"/>
      <c r="D436" s="221"/>
      <c r="E436" s="221"/>
      <c r="F436" s="221"/>
      <c r="G436" s="221"/>
      <c r="H436" s="221"/>
      <c r="I436" s="8"/>
      <c r="J436" s="8"/>
    </row>
    <row r="437" spans="1:10" ht="21" customHeight="1">
      <c r="A437" s="222" t="str">
        <f>Prépa!$D$4</f>
        <v>Ligue des Pays de la Loire</v>
      </c>
      <c r="B437" s="221"/>
      <c r="C437" s="221"/>
      <c r="D437" s="221"/>
      <c r="E437" s="221"/>
      <c r="F437" s="221"/>
      <c r="G437" s="221"/>
      <c r="H437" s="221"/>
      <c r="I437" s="8"/>
      <c r="J437" s="8"/>
    </row>
    <row r="438" spans="1:8" ht="21" customHeight="1">
      <c r="A438" s="223" t="str">
        <f>Prépa!$D$6</f>
        <v>6 &amp; 7 MAI 2017    GOLF DE LAVAL</v>
      </c>
      <c r="B438" s="221"/>
      <c r="C438" s="221"/>
      <c r="D438" s="221"/>
      <c r="E438" s="221"/>
      <c r="F438" s="221"/>
      <c r="G438" s="221"/>
      <c r="H438" s="221"/>
    </row>
    <row r="441" spans="1:8" ht="42" customHeight="1">
      <c r="A441" s="206" t="s">
        <v>17</v>
      </c>
      <c r="B441" s="206"/>
      <c r="C441" s="206"/>
      <c r="D441" s="206"/>
      <c r="E441" s="206"/>
      <c r="F441" s="206"/>
      <c r="G441" s="206"/>
      <c r="H441" s="206"/>
    </row>
    <row r="442" spans="1:8" ht="35.25" customHeight="1" thickBot="1">
      <c r="A442" s="207" t="s">
        <v>41</v>
      </c>
      <c r="B442" s="207"/>
      <c r="C442" s="207"/>
      <c r="D442" s="207"/>
      <c r="E442" s="207" t="str">
        <f>Prépa!$D$43</f>
        <v>PLOEMEUR</v>
      </c>
      <c r="F442" s="208"/>
      <c r="G442" s="208"/>
      <c r="H442" s="208"/>
    </row>
    <row r="443" spans="1:8" ht="36.75" thickTop="1">
      <c r="A443" s="9"/>
      <c r="B443" s="38" t="s">
        <v>16</v>
      </c>
      <c r="C443" s="209" t="s">
        <v>18</v>
      </c>
      <c r="D443" s="210"/>
      <c r="E443" s="42"/>
      <c r="F443" s="43" t="s">
        <v>19</v>
      </c>
      <c r="G443" s="41"/>
      <c r="H443" s="58" t="s">
        <v>25</v>
      </c>
    </row>
    <row r="444" spans="1:8" ht="18.75">
      <c r="A444" s="10">
        <v>1</v>
      </c>
      <c r="B444" s="126">
        <v>0.2</v>
      </c>
      <c r="C444" s="201" t="s">
        <v>246</v>
      </c>
      <c r="D444" s="202"/>
      <c r="E444" s="202"/>
      <c r="F444" s="202"/>
      <c r="G444" s="202"/>
      <c r="H444" s="59" t="str">
        <f>IF(B444="","",FIXED(B444,0))</f>
        <v>0</v>
      </c>
    </row>
    <row r="445" spans="1:8" ht="18.75">
      <c r="A445" s="10">
        <v>2</v>
      </c>
      <c r="B445" s="126">
        <v>2.4</v>
      </c>
      <c r="C445" s="201" t="s">
        <v>247</v>
      </c>
      <c r="D445" s="202"/>
      <c r="E445" s="202"/>
      <c r="F445" s="202"/>
      <c r="G445" s="202"/>
      <c r="H445" s="59" t="str">
        <f aca="true" t="shared" si="16" ref="H445:H455">IF(B445="","",FIXED(B445,0))</f>
        <v>2</v>
      </c>
    </row>
    <row r="446" spans="1:8" ht="18.75">
      <c r="A446" s="10">
        <v>3</v>
      </c>
      <c r="B446" s="126">
        <v>3.9</v>
      </c>
      <c r="C446" s="201" t="s">
        <v>248</v>
      </c>
      <c r="D446" s="202"/>
      <c r="E446" s="202"/>
      <c r="F446" s="202"/>
      <c r="G446" s="202"/>
      <c r="H446" s="59" t="str">
        <f t="shared" si="16"/>
        <v>4</v>
      </c>
    </row>
    <row r="447" spans="1:8" ht="18.75">
      <c r="A447" s="10">
        <v>4</v>
      </c>
      <c r="B447" s="126">
        <v>4.9</v>
      </c>
      <c r="C447" s="201" t="s">
        <v>249</v>
      </c>
      <c r="D447" s="202"/>
      <c r="E447" s="202"/>
      <c r="F447" s="202"/>
      <c r="G447" s="202"/>
      <c r="H447" s="59" t="str">
        <f t="shared" si="16"/>
        <v>5</v>
      </c>
    </row>
    <row r="448" spans="1:8" ht="18.75">
      <c r="A448" s="10">
        <v>5</v>
      </c>
      <c r="B448" s="126">
        <v>4.9</v>
      </c>
      <c r="C448" s="201" t="s">
        <v>250</v>
      </c>
      <c r="D448" s="202"/>
      <c r="E448" s="202"/>
      <c r="F448" s="202"/>
      <c r="G448" s="202"/>
      <c r="H448" s="59" t="str">
        <f t="shared" si="16"/>
        <v>5</v>
      </c>
    </row>
    <row r="449" spans="1:8" ht="18.75">
      <c r="A449" s="10">
        <v>6</v>
      </c>
      <c r="B449" s="126">
        <v>5</v>
      </c>
      <c r="C449" s="201" t="s">
        <v>251</v>
      </c>
      <c r="D449" s="202"/>
      <c r="E449" s="202"/>
      <c r="F449" s="202"/>
      <c r="G449" s="202"/>
      <c r="H449" s="59" t="str">
        <f t="shared" si="16"/>
        <v>5</v>
      </c>
    </row>
    <row r="450" spans="1:8" ht="18.75">
      <c r="A450" s="10">
        <v>7</v>
      </c>
      <c r="B450" s="126">
        <v>5</v>
      </c>
      <c r="C450" s="201" t="s">
        <v>252</v>
      </c>
      <c r="D450" s="202"/>
      <c r="E450" s="202"/>
      <c r="F450" s="202"/>
      <c r="G450" s="202"/>
      <c r="H450" s="59" t="str">
        <f t="shared" si="16"/>
        <v>5</v>
      </c>
    </row>
    <row r="451" spans="1:8" ht="18.75">
      <c r="A451" s="10">
        <v>8</v>
      </c>
      <c r="B451" s="126">
        <v>5.2</v>
      </c>
      <c r="C451" s="201" t="s">
        <v>253</v>
      </c>
      <c r="D451" s="202"/>
      <c r="E451" s="202"/>
      <c r="F451" s="202"/>
      <c r="G451" s="202"/>
      <c r="H451" s="59" t="str">
        <f t="shared" si="16"/>
        <v>5</v>
      </c>
    </row>
    <row r="452" spans="1:8" ht="18.75">
      <c r="A452" s="40">
        <v>9</v>
      </c>
      <c r="B452" s="126">
        <v>6</v>
      </c>
      <c r="C452" s="201" t="s">
        <v>254</v>
      </c>
      <c r="D452" s="202"/>
      <c r="E452" s="202"/>
      <c r="F452" s="202"/>
      <c r="G452" s="202"/>
      <c r="H452" s="59" t="str">
        <f t="shared" si="16"/>
        <v>6</v>
      </c>
    </row>
    <row r="453" spans="1:8" ht="18.75">
      <c r="A453" s="44">
        <v>10</v>
      </c>
      <c r="B453" s="126">
        <v>6</v>
      </c>
      <c r="C453" s="201" t="s">
        <v>255</v>
      </c>
      <c r="D453" s="202"/>
      <c r="E453" s="202"/>
      <c r="F453" s="202"/>
      <c r="G453" s="202"/>
      <c r="H453" s="59" t="str">
        <f t="shared" si="16"/>
        <v>6</v>
      </c>
    </row>
    <row r="454" spans="1:8" ht="18.75" customHeight="1">
      <c r="A454" s="40">
        <v>11</v>
      </c>
      <c r="B454" s="126">
        <v>6.3</v>
      </c>
      <c r="C454" s="201" t="s">
        <v>256</v>
      </c>
      <c r="D454" s="202"/>
      <c r="E454" s="202"/>
      <c r="F454" s="202"/>
      <c r="G454" s="202"/>
      <c r="H454" s="59" t="str">
        <f t="shared" si="16"/>
        <v>6</v>
      </c>
    </row>
    <row r="455" spans="1:8" ht="18.75" customHeight="1">
      <c r="A455" s="10">
        <v>12</v>
      </c>
      <c r="B455" s="126">
        <v>6.5</v>
      </c>
      <c r="C455" s="201" t="s">
        <v>257</v>
      </c>
      <c r="D455" s="202"/>
      <c r="E455" s="202"/>
      <c r="F455" s="202"/>
      <c r="G455" s="202"/>
      <c r="H455" s="59" t="str">
        <f t="shared" si="16"/>
        <v>7</v>
      </c>
    </row>
    <row r="456" spans="1:8" ht="18.75" customHeight="1">
      <c r="A456" s="224" t="s">
        <v>20</v>
      </c>
      <c r="B456" s="225"/>
      <c r="C456" s="225"/>
      <c r="D456" s="225"/>
      <c r="E456" s="225"/>
      <c r="F456" s="225"/>
      <c r="G456" s="226"/>
      <c r="H456" s="227"/>
    </row>
    <row r="457" spans="1:8" ht="30.75" customHeight="1">
      <c r="A457" s="203" t="s">
        <v>24</v>
      </c>
      <c r="B457" s="204"/>
      <c r="C457" s="204"/>
      <c r="D457" s="204"/>
      <c r="E457" s="204"/>
      <c r="F457" s="204"/>
      <c r="G457" s="204"/>
      <c r="H457" s="205"/>
    </row>
    <row r="458" spans="1:8" ht="23.25" customHeight="1">
      <c r="A458" s="211" t="s">
        <v>21</v>
      </c>
      <c r="B458" s="212"/>
      <c r="C458" s="212"/>
      <c r="D458" s="215"/>
      <c r="E458" s="216"/>
      <c r="F458" s="216"/>
      <c r="G458" s="216"/>
      <c r="H458" s="217"/>
    </row>
    <row r="459" spans="1:8" ht="18">
      <c r="A459" s="45"/>
      <c r="B459" s="46"/>
      <c r="C459" s="46"/>
      <c r="D459" s="47"/>
      <c r="E459" s="48"/>
      <c r="F459" s="48"/>
      <c r="G459" s="48"/>
      <c r="H459" s="49"/>
    </row>
    <row r="460" spans="1:8" ht="18">
      <c r="A460" s="213" t="s">
        <v>22</v>
      </c>
      <c r="B460" s="214"/>
      <c r="C460" s="56"/>
      <c r="D460" s="218" t="s">
        <v>23</v>
      </c>
      <c r="E460" s="219"/>
      <c r="F460" s="219"/>
      <c r="G460" s="219"/>
      <c r="H460" s="50"/>
    </row>
    <row r="461" spans="1:8" ht="19.5" thickBot="1">
      <c r="A461" s="51"/>
      <c r="B461" s="52"/>
      <c r="C461" s="54"/>
      <c r="D461" s="55"/>
      <c r="E461" s="55"/>
      <c r="F461" s="55"/>
      <c r="G461" s="55"/>
      <c r="H461" s="53"/>
    </row>
    <row r="462" spans="1:8" ht="105.75" customHeight="1" thickTop="1">
      <c r="A462" s="62"/>
      <c r="B462" s="63"/>
      <c r="C462" s="64"/>
      <c r="D462" s="65"/>
      <c r="E462" s="65"/>
      <c r="F462" s="65"/>
      <c r="G462" s="65"/>
      <c r="H462" s="35"/>
    </row>
    <row r="463" spans="1:10" ht="21" customHeight="1">
      <c r="A463" s="220" t="str">
        <f>Prépa!$D$2</f>
        <v>INTERCLUBS PAR EQUIPES PROMOTION MESSIEURS</v>
      </c>
      <c r="B463" s="221"/>
      <c r="C463" s="221"/>
      <c r="D463" s="221"/>
      <c r="E463" s="221"/>
      <c r="F463" s="221"/>
      <c r="G463" s="221"/>
      <c r="H463" s="221"/>
      <c r="I463" s="8"/>
      <c r="J463" s="8"/>
    </row>
    <row r="464" spans="1:10" ht="21" customHeight="1">
      <c r="A464" s="222" t="str">
        <f>Prépa!$D$4</f>
        <v>Ligue des Pays de la Loire</v>
      </c>
      <c r="B464" s="221"/>
      <c r="C464" s="221"/>
      <c r="D464" s="221"/>
      <c r="E464" s="221"/>
      <c r="F464" s="221"/>
      <c r="G464" s="221"/>
      <c r="H464" s="221"/>
      <c r="I464" s="8"/>
      <c r="J464" s="8"/>
    </row>
    <row r="465" spans="1:8" ht="21" customHeight="1">
      <c r="A465" s="223" t="str">
        <f>Prépa!$D$6</f>
        <v>6 &amp; 7 MAI 2017    GOLF DE LAVAL</v>
      </c>
      <c r="B465" s="221"/>
      <c r="C465" s="221"/>
      <c r="D465" s="221"/>
      <c r="E465" s="221"/>
      <c r="F465" s="221"/>
      <c r="G465" s="221"/>
      <c r="H465" s="221"/>
    </row>
    <row r="468" spans="1:8" ht="42" customHeight="1">
      <c r="A468" s="206" t="s">
        <v>17</v>
      </c>
      <c r="B468" s="206"/>
      <c r="C468" s="206"/>
      <c r="D468" s="206"/>
      <c r="E468" s="206"/>
      <c r="F468" s="206"/>
      <c r="G468" s="206"/>
      <c r="H468" s="206"/>
    </row>
    <row r="469" spans="1:8" ht="35.25" customHeight="1" thickBot="1">
      <c r="A469" s="207" t="s">
        <v>41</v>
      </c>
      <c r="B469" s="207"/>
      <c r="C469" s="207"/>
      <c r="D469" s="207"/>
      <c r="E469" s="207" t="str">
        <f>Prépa!$D$45</f>
        <v>PORNIC</v>
      </c>
      <c r="F469" s="208"/>
      <c r="G469" s="208"/>
      <c r="H469" s="208"/>
    </row>
    <row r="470" spans="1:8" ht="36.75" thickTop="1">
      <c r="A470" s="9"/>
      <c r="B470" s="38" t="s">
        <v>16</v>
      </c>
      <c r="C470" s="209" t="s">
        <v>18</v>
      </c>
      <c r="D470" s="210"/>
      <c r="E470" s="42"/>
      <c r="F470" s="43" t="s">
        <v>19</v>
      </c>
      <c r="G470" s="41"/>
      <c r="H470" s="58" t="s">
        <v>25</v>
      </c>
    </row>
    <row r="471" spans="1:8" ht="18.75">
      <c r="A471" s="10">
        <v>1</v>
      </c>
      <c r="B471" s="126">
        <v>5.7</v>
      </c>
      <c r="C471" s="201" t="s">
        <v>259</v>
      </c>
      <c r="D471" s="202"/>
      <c r="E471" s="202"/>
      <c r="F471" s="202"/>
      <c r="G471" s="202"/>
      <c r="H471" s="59" t="str">
        <f>IF(B471="","",FIXED(B471,0))</f>
        <v>6</v>
      </c>
    </row>
    <row r="472" spans="1:8" ht="18.75">
      <c r="A472" s="10">
        <v>2</v>
      </c>
      <c r="B472" s="126">
        <v>5.9</v>
      </c>
      <c r="C472" s="201" t="s">
        <v>260</v>
      </c>
      <c r="D472" s="202"/>
      <c r="E472" s="202"/>
      <c r="F472" s="202"/>
      <c r="G472" s="202"/>
      <c r="H472" s="59" t="str">
        <f aca="true" t="shared" si="17" ref="H472:H482">IF(B472="","",FIXED(B472,0))</f>
        <v>6</v>
      </c>
    </row>
    <row r="473" spans="1:8" ht="18.75">
      <c r="A473" s="10">
        <v>3</v>
      </c>
      <c r="B473" s="126">
        <v>6.1</v>
      </c>
      <c r="C473" s="201" t="s">
        <v>261</v>
      </c>
      <c r="D473" s="202"/>
      <c r="E473" s="202"/>
      <c r="F473" s="202"/>
      <c r="G473" s="202"/>
      <c r="H473" s="59" t="str">
        <f t="shared" si="17"/>
        <v>6</v>
      </c>
    </row>
    <row r="474" spans="1:8" ht="18.75">
      <c r="A474" s="10">
        <v>4</v>
      </c>
      <c r="B474" s="126">
        <v>6.6</v>
      </c>
      <c r="C474" s="201" t="s">
        <v>262</v>
      </c>
      <c r="D474" s="202"/>
      <c r="E474" s="202"/>
      <c r="F474" s="202"/>
      <c r="G474" s="202"/>
      <c r="H474" s="59" t="str">
        <f t="shared" si="17"/>
        <v>7</v>
      </c>
    </row>
    <row r="475" spans="1:8" ht="18.75">
      <c r="A475" s="10">
        <v>5</v>
      </c>
      <c r="B475" s="126">
        <v>6.9</v>
      </c>
      <c r="C475" s="201" t="s">
        <v>263</v>
      </c>
      <c r="D475" s="202"/>
      <c r="E475" s="202"/>
      <c r="F475" s="202"/>
      <c r="G475" s="202"/>
      <c r="H475" s="59" t="str">
        <f t="shared" si="17"/>
        <v>7</v>
      </c>
    </row>
    <row r="476" spans="1:8" ht="18.75">
      <c r="A476" s="10">
        <v>6</v>
      </c>
      <c r="B476" s="126">
        <v>7.1</v>
      </c>
      <c r="C476" s="201" t="s">
        <v>264</v>
      </c>
      <c r="D476" s="202"/>
      <c r="E476" s="202"/>
      <c r="F476" s="202"/>
      <c r="G476" s="202"/>
      <c r="H476" s="59" t="str">
        <f t="shared" si="17"/>
        <v>7</v>
      </c>
    </row>
    <row r="477" spans="1:8" ht="18.75">
      <c r="A477" s="10">
        <v>7</v>
      </c>
      <c r="B477" s="126">
        <v>7.4</v>
      </c>
      <c r="C477" s="201" t="s">
        <v>265</v>
      </c>
      <c r="D477" s="202"/>
      <c r="E477" s="202"/>
      <c r="F477" s="202"/>
      <c r="G477" s="202"/>
      <c r="H477" s="59" t="str">
        <f t="shared" si="17"/>
        <v>7</v>
      </c>
    </row>
    <row r="478" spans="1:8" ht="18.75">
      <c r="A478" s="10">
        <v>8</v>
      </c>
      <c r="B478" s="126">
        <v>8.7</v>
      </c>
      <c r="C478" s="201" t="s">
        <v>266</v>
      </c>
      <c r="D478" s="202"/>
      <c r="E478" s="202"/>
      <c r="F478" s="202"/>
      <c r="G478" s="202"/>
      <c r="H478" s="59" t="str">
        <f t="shared" si="17"/>
        <v>9</v>
      </c>
    </row>
    <row r="479" spans="1:8" ht="18.75">
      <c r="A479" s="40">
        <v>9</v>
      </c>
      <c r="B479" s="126">
        <v>8.9</v>
      </c>
      <c r="C479" s="201" t="s">
        <v>267</v>
      </c>
      <c r="D479" s="202"/>
      <c r="E479" s="202"/>
      <c r="F479" s="202"/>
      <c r="G479" s="202"/>
      <c r="H479" s="59" t="str">
        <f t="shared" si="17"/>
        <v>9</v>
      </c>
    </row>
    <row r="480" spans="1:8" ht="18.75">
      <c r="A480" s="44">
        <v>10</v>
      </c>
      <c r="B480" s="126">
        <v>9.7</v>
      </c>
      <c r="C480" s="201" t="s">
        <v>268</v>
      </c>
      <c r="D480" s="202"/>
      <c r="E480" s="202"/>
      <c r="F480" s="202"/>
      <c r="G480" s="202"/>
      <c r="H480" s="59" t="str">
        <f t="shared" si="17"/>
        <v>10</v>
      </c>
    </row>
    <row r="481" spans="1:8" ht="18.75" customHeight="1">
      <c r="A481" s="40">
        <v>11</v>
      </c>
      <c r="B481" s="126">
        <v>10.6</v>
      </c>
      <c r="C481" s="201" t="s">
        <v>269</v>
      </c>
      <c r="D481" s="202"/>
      <c r="E481" s="202"/>
      <c r="F481" s="202"/>
      <c r="G481" s="202"/>
      <c r="H481" s="59" t="str">
        <f t="shared" si="17"/>
        <v>11</v>
      </c>
    </row>
    <row r="482" spans="1:8" ht="18.75" customHeight="1">
      <c r="A482" s="10">
        <v>12</v>
      </c>
      <c r="B482" s="126">
        <v>10.8</v>
      </c>
      <c r="C482" s="201" t="s">
        <v>270</v>
      </c>
      <c r="D482" s="202"/>
      <c r="E482" s="202"/>
      <c r="F482" s="202"/>
      <c r="G482" s="202"/>
      <c r="H482" s="59" t="str">
        <f t="shared" si="17"/>
        <v>11</v>
      </c>
    </row>
    <row r="483" spans="1:8" ht="18.75" customHeight="1">
      <c r="A483" s="224" t="s">
        <v>20</v>
      </c>
      <c r="B483" s="225"/>
      <c r="C483" s="225"/>
      <c r="D483" s="225"/>
      <c r="E483" s="225"/>
      <c r="F483" s="225"/>
      <c r="G483" s="226"/>
      <c r="H483" s="227"/>
    </row>
    <row r="484" spans="1:8" ht="30.75" customHeight="1">
      <c r="A484" s="203" t="s">
        <v>24</v>
      </c>
      <c r="B484" s="204"/>
      <c r="C484" s="204"/>
      <c r="D484" s="204"/>
      <c r="E484" s="204"/>
      <c r="F484" s="204"/>
      <c r="G484" s="204"/>
      <c r="H484" s="205"/>
    </row>
    <row r="485" spans="1:8" ht="23.25" customHeight="1">
      <c r="A485" s="211" t="s">
        <v>21</v>
      </c>
      <c r="B485" s="212"/>
      <c r="C485" s="212"/>
      <c r="D485" s="215"/>
      <c r="E485" s="216"/>
      <c r="F485" s="216"/>
      <c r="G485" s="216"/>
      <c r="H485" s="217"/>
    </row>
    <row r="486" spans="1:8" ht="18">
      <c r="A486" s="45"/>
      <c r="B486" s="46"/>
      <c r="C486" s="46"/>
      <c r="D486" s="47"/>
      <c r="E486" s="48"/>
      <c r="F486" s="48"/>
      <c r="G486" s="48"/>
      <c r="H486" s="49"/>
    </row>
    <row r="487" spans="1:8" ht="18">
      <c r="A487" s="213" t="s">
        <v>22</v>
      </c>
      <c r="B487" s="214"/>
      <c r="C487" s="56"/>
      <c r="D487" s="218" t="s">
        <v>23</v>
      </c>
      <c r="E487" s="219"/>
      <c r="F487" s="219"/>
      <c r="G487" s="219"/>
      <c r="H487" s="50"/>
    </row>
    <row r="488" spans="1:8" ht="19.5" thickBot="1">
      <c r="A488" s="51"/>
      <c r="B488" s="52"/>
      <c r="C488" s="54"/>
      <c r="D488" s="55"/>
      <c r="E488" s="55"/>
      <c r="F488" s="55"/>
      <c r="G488" s="55"/>
      <c r="H488" s="53"/>
    </row>
    <row r="489" spans="1:8" ht="105.75" customHeight="1" thickTop="1">
      <c r="A489" s="62"/>
      <c r="B489" s="63"/>
      <c r="C489" s="64"/>
      <c r="D489" s="65"/>
      <c r="E489" s="65"/>
      <c r="F489" s="65"/>
      <c r="G489" s="65"/>
      <c r="H489" s="35"/>
    </row>
    <row r="490" spans="1:10" ht="21" customHeight="1">
      <c r="A490" s="220" t="str">
        <f>Prépa!$D$2</f>
        <v>INTERCLUBS PAR EQUIPES PROMOTION MESSIEURS</v>
      </c>
      <c r="B490" s="221"/>
      <c r="C490" s="221"/>
      <c r="D490" s="221"/>
      <c r="E490" s="221"/>
      <c r="F490" s="221"/>
      <c r="G490" s="221"/>
      <c r="H490" s="221"/>
      <c r="I490" s="8"/>
      <c r="J490" s="8"/>
    </row>
    <row r="491" spans="1:10" ht="21" customHeight="1">
      <c r="A491" s="222" t="str">
        <f>Prépa!$D$4</f>
        <v>Ligue des Pays de la Loire</v>
      </c>
      <c r="B491" s="221"/>
      <c r="C491" s="221"/>
      <c r="D491" s="221"/>
      <c r="E491" s="221"/>
      <c r="F491" s="221"/>
      <c r="G491" s="221"/>
      <c r="H491" s="221"/>
      <c r="I491" s="8"/>
      <c r="J491" s="8"/>
    </row>
    <row r="492" spans="1:8" ht="21" customHeight="1">
      <c r="A492" s="223" t="str">
        <f>Prépa!$D$6</f>
        <v>6 &amp; 7 MAI 2017    GOLF DE LAVAL</v>
      </c>
      <c r="B492" s="221"/>
      <c r="C492" s="221"/>
      <c r="D492" s="221"/>
      <c r="E492" s="221"/>
      <c r="F492" s="221"/>
      <c r="G492" s="221"/>
      <c r="H492" s="221"/>
    </row>
    <row r="495" spans="1:8" ht="42" customHeight="1">
      <c r="A495" s="206" t="s">
        <v>17</v>
      </c>
      <c r="B495" s="206"/>
      <c r="C495" s="206"/>
      <c r="D495" s="206"/>
      <c r="E495" s="206"/>
      <c r="F495" s="206"/>
      <c r="G495" s="206"/>
      <c r="H495" s="206"/>
    </row>
    <row r="496" spans="1:8" ht="35.25" customHeight="1" thickBot="1">
      <c r="A496" s="207" t="s">
        <v>41</v>
      </c>
      <c r="B496" s="207"/>
      <c r="C496" s="207"/>
      <c r="D496" s="207"/>
      <c r="E496" s="207" t="str">
        <f>Prépa!$D$47</f>
        <v>ROCHERS SEVIGNE</v>
      </c>
      <c r="F496" s="208"/>
      <c r="G496" s="208"/>
      <c r="H496" s="208"/>
    </row>
    <row r="497" spans="1:8" ht="36.75" thickTop="1">
      <c r="A497" s="9"/>
      <c r="B497" s="38" t="s">
        <v>16</v>
      </c>
      <c r="C497" s="209" t="s">
        <v>18</v>
      </c>
      <c r="D497" s="210"/>
      <c r="E497" s="42"/>
      <c r="F497" s="43" t="s">
        <v>19</v>
      </c>
      <c r="G497" s="41"/>
      <c r="H497" s="58" t="s">
        <v>25</v>
      </c>
    </row>
    <row r="498" spans="1:8" ht="18.75">
      <c r="A498" s="10">
        <v>1</v>
      </c>
      <c r="B498" s="126">
        <v>1.6</v>
      </c>
      <c r="C498" s="201" t="s">
        <v>272</v>
      </c>
      <c r="D498" s="202"/>
      <c r="E498" s="202"/>
      <c r="F498" s="202"/>
      <c r="G498" s="202"/>
      <c r="H498" s="59" t="str">
        <f>IF(B498="","",FIXED(B498,0))</f>
        <v>2</v>
      </c>
    </row>
    <row r="499" spans="1:8" ht="18.75">
      <c r="A499" s="10">
        <v>2</v>
      </c>
      <c r="B499" s="126">
        <v>3.1</v>
      </c>
      <c r="C499" s="201" t="s">
        <v>273</v>
      </c>
      <c r="D499" s="202"/>
      <c r="E499" s="202"/>
      <c r="F499" s="202"/>
      <c r="G499" s="202"/>
      <c r="H499" s="59" t="str">
        <f aca="true" t="shared" si="18" ref="H499:H509">IF(B499="","",FIXED(B499,0))</f>
        <v>3</v>
      </c>
    </row>
    <row r="500" spans="1:8" ht="18.75">
      <c r="A500" s="10">
        <v>3</v>
      </c>
      <c r="B500" s="126">
        <v>5.5</v>
      </c>
      <c r="C500" s="201" t="s">
        <v>274</v>
      </c>
      <c r="D500" s="202"/>
      <c r="E500" s="202"/>
      <c r="F500" s="202"/>
      <c r="G500" s="202"/>
      <c r="H500" s="59" t="str">
        <f t="shared" si="18"/>
        <v>6</v>
      </c>
    </row>
    <row r="501" spans="1:8" ht="18.75">
      <c r="A501" s="10">
        <v>4</v>
      </c>
      <c r="B501" s="126">
        <v>6.9</v>
      </c>
      <c r="C501" s="201" t="s">
        <v>275</v>
      </c>
      <c r="D501" s="202"/>
      <c r="E501" s="202"/>
      <c r="F501" s="202"/>
      <c r="G501" s="202"/>
      <c r="H501" s="59" t="str">
        <f t="shared" si="18"/>
        <v>7</v>
      </c>
    </row>
    <row r="502" spans="1:8" ht="18.75">
      <c r="A502" s="10">
        <v>5</v>
      </c>
      <c r="B502" s="126">
        <v>9.3</v>
      </c>
      <c r="C502" s="201" t="s">
        <v>276</v>
      </c>
      <c r="D502" s="202"/>
      <c r="E502" s="202"/>
      <c r="F502" s="202"/>
      <c r="G502" s="202"/>
      <c r="H502" s="59" t="str">
        <f t="shared" si="18"/>
        <v>9</v>
      </c>
    </row>
    <row r="503" spans="1:8" ht="18.75">
      <c r="A503" s="10">
        <v>6</v>
      </c>
      <c r="B503" s="126">
        <v>9.4</v>
      </c>
      <c r="C503" s="201" t="s">
        <v>277</v>
      </c>
      <c r="D503" s="202"/>
      <c r="E503" s="202"/>
      <c r="F503" s="202"/>
      <c r="G503" s="202"/>
      <c r="H503" s="59" t="str">
        <f t="shared" si="18"/>
        <v>9</v>
      </c>
    </row>
    <row r="504" spans="1:8" ht="18.75">
      <c r="A504" s="10">
        <v>7</v>
      </c>
      <c r="B504" s="126">
        <v>9.7</v>
      </c>
      <c r="C504" s="201" t="s">
        <v>278</v>
      </c>
      <c r="D504" s="202"/>
      <c r="E504" s="202"/>
      <c r="F504" s="202"/>
      <c r="G504" s="202"/>
      <c r="H504" s="59" t="str">
        <f t="shared" si="18"/>
        <v>10</v>
      </c>
    </row>
    <row r="505" spans="1:8" ht="18.75">
      <c r="A505" s="10">
        <v>8</v>
      </c>
      <c r="B505" s="126">
        <v>9.9</v>
      </c>
      <c r="C505" s="201" t="s">
        <v>279</v>
      </c>
      <c r="D505" s="202"/>
      <c r="E505" s="202"/>
      <c r="F505" s="202"/>
      <c r="G505" s="202"/>
      <c r="H505" s="59" t="str">
        <f t="shared" si="18"/>
        <v>10</v>
      </c>
    </row>
    <row r="506" spans="1:8" ht="18.75">
      <c r="A506" s="40">
        <v>9</v>
      </c>
      <c r="B506" s="126">
        <v>11.8</v>
      </c>
      <c r="C506" s="201" t="s">
        <v>280</v>
      </c>
      <c r="D506" s="202"/>
      <c r="E506" s="202"/>
      <c r="F506" s="202"/>
      <c r="G506" s="202"/>
      <c r="H506" s="59" t="str">
        <f t="shared" si="18"/>
        <v>12</v>
      </c>
    </row>
    <row r="507" spans="1:8" ht="18.75">
      <c r="A507" s="44">
        <v>10</v>
      </c>
      <c r="B507" s="126">
        <v>12.4</v>
      </c>
      <c r="C507" s="201" t="s">
        <v>281</v>
      </c>
      <c r="D507" s="202"/>
      <c r="E507" s="202"/>
      <c r="F507" s="202"/>
      <c r="G507" s="202"/>
      <c r="H507" s="59" t="str">
        <f t="shared" si="18"/>
        <v>12</v>
      </c>
    </row>
    <row r="508" spans="1:8" ht="18.75" customHeight="1">
      <c r="A508" s="40">
        <v>11</v>
      </c>
      <c r="B508" s="126">
        <v>12.6</v>
      </c>
      <c r="C508" s="201" t="s">
        <v>282</v>
      </c>
      <c r="D508" s="202"/>
      <c r="E508" s="202"/>
      <c r="F508" s="202"/>
      <c r="G508" s="202"/>
      <c r="H508" s="59" t="str">
        <f t="shared" si="18"/>
        <v>13</v>
      </c>
    </row>
    <row r="509" spans="1:8" ht="18.75" customHeight="1">
      <c r="A509" s="10">
        <v>12</v>
      </c>
      <c r="B509" s="126">
        <v>13.1</v>
      </c>
      <c r="C509" s="201" t="s">
        <v>283</v>
      </c>
      <c r="D509" s="202"/>
      <c r="E509" s="202"/>
      <c r="F509" s="202"/>
      <c r="G509" s="202"/>
      <c r="H509" s="59" t="str">
        <f t="shared" si="18"/>
        <v>13</v>
      </c>
    </row>
    <row r="510" spans="1:8" ht="18.75" customHeight="1">
      <c r="A510" s="224" t="s">
        <v>20</v>
      </c>
      <c r="B510" s="225"/>
      <c r="C510" s="225"/>
      <c r="D510" s="225"/>
      <c r="E510" s="225"/>
      <c r="F510" s="225"/>
      <c r="G510" s="226"/>
      <c r="H510" s="227"/>
    </row>
    <row r="511" spans="1:8" ht="30.75" customHeight="1">
      <c r="A511" s="203" t="s">
        <v>24</v>
      </c>
      <c r="B511" s="204"/>
      <c r="C511" s="204"/>
      <c r="D511" s="204"/>
      <c r="E511" s="204"/>
      <c r="F511" s="204"/>
      <c r="G511" s="204"/>
      <c r="H511" s="205"/>
    </row>
    <row r="512" spans="1:8" ht="23.25" customHeight="1">
      <c r="A512" s="211" t="s">
        <v>21</v>
      </c>
      <c r="B512" s="212"/>
      <c r="C512" s="212"/>
      <c r="D512" s="215"/>
      <c r="E512" s="216"/>
      <c r="F512" s="216"/>
      <c r="G512" s="216"/>
      <c r="H512" s="217"/>
    </row>
    <row r="513" spans="1:8" ht="18">
      <c r="A513" s="45"/>
      <c r="B513" s="46"/>
      <c r="C513" s="46"/>
      <c r="D513" s="47"/>
      <c r="E513" s="48"/>
      <c r="F513" s="48"/>
      <c r="G513" s="48"/>
      <c r="H513" s="49"/>
    </row>
    <row r="514" spans="1:8" ht="18">
      <c r="A514" s="213" t="s">
        <v>22</v>
      </c>
      <c r="B514" s="214"/>
      <c r="C514" s="56"/>
      <c r="D514" s="218" t="s">
        <v>23</v>
      </c>
      <c r="E514" s="219"/>
      <c r="F514" s="219"/>
      <c r="G514" s="219"/>
      <c r="H514" s="50"/>
    </row>
    <row r="515" spans="1:8" ht="19.5" thickBot="1">
      <c r="A515" s="51"/>
      <c r="B515" s="52"/>
      <c r="C515" s="54"/>
      <c r="D515" s="55"/>
      <c r="E515" s="55"/>
      <c r="F515" s="55"/>
      <c r="G515" s="55"/>
      <c r="H515" s="53"/>
    </row>
    <row r="516" spans="1:8" ht="105.75" customHeight="1" thickTop="1">
      <c r="A516" s="62"/>
      <c r="B516" s="63"/>
      <c r="C516" s="64"/>
      <c r="D516" s="65"/>
      <c r="E516" s="65"/>
      <c r="F516" s="65"/>
      <c r="G516" s="65"/>
      <c r="H516" s="35"/>
    </row>
    <row r="517" spans="1:10" ht="21" customHeight="1">
      <c r="A517" s="220" t="str">
        <f>Prépa!$D$2</f>
        <v>INTERCLUBS PAR EQUIPES PROMOTION MESSIEURS</v>
      </c>
      <c r="B517" s="221"/>
      <c r="C517" s="221"/>
      <c r="D517" s="221"/>
      <c r="E517" s="221"/>
      <c r="F517" s="221"/>
      <c r="G517" s="221"/>
      <c r="H517" s="221"/>
      <c r="I517" s="8"/>
      <c r="J517" s="8"/>
    </row>
    <row r="518" spans="1:10" ht="21" customHeight="1">
      <c r="A518" s="222" t="str">
        <f>Prépa!$D$4</f>
        <v>Ligue des Pays de la Loire</v>
      </c>
      <c r="B518" s="221"/>
      <c r="C518" s="221"/>
      <c r="D518" s="221"/>
      <c r="E518" s="221"/>
      <c r="F518" s="221"/>
      <c r="G518" s="221"/>
      <c r="H518" s="221"/>
      <c r="I518" s="8"/>
      <c r="J518" s="8"/>
    </row>
    <row r="519" spans="1:8" ht="21" customHeight="1">
      <c r="A519" s="223" t="str">
        <f>Prépa!$D$6</f>
        <v>6 &amp; 7 MAI 2017    GOLF DE LAVAL</v>
      </c>
      <c r="B519" s="221"/>
      <c r="C519" s="221"/>
      <c r="D519" s="221"/>
      <c r="E519" s="221"/>
      <c r="F519" s="221"/>
      <c r="G519" s="221"/>
      <c r="H519" s="221"/>
    </row>
    <row r="522" spans="1:8" ht="42" customHeight="1">
      <c r="A522" s="206" t="s">
        <v>17</v>
      </c>
      <c r="B522" s="206"/>
      <c r="C522" s="206"/>
      <c r="D522" s="206"/>
      <c r="E522" s="206"/>
      <c r="F522" s="206"/>
      <c r="G522" s="206"/>
      <c r="H522" s="206"/>
    </row>
    <row r="523" spans="1:8" ht="35.25" customHeight="1" thickBot="1">
      <c r="A523" s="207" t="s">
        <v>41</v>
      </c>
      <c r="B523" s="207"/>
      <c r="C523" s="207"/>
      <c r="D523" s="207"/>
      <c r="E523" s="207" t="str">
        <f>Prépa!$D$49</f>
        <v>SANCERRE</v>
      </c>
      <c r="F523" s="208"/>
      <c r="G523" s="208"/>
      <c r="H523" s="208"/>
    </row>
    <row r="524" spans="1:8" ht="36.75" thickTop="1">
      <c r="A524" s="9"/>
      <c r="B524" s="38" t="s">
        <v>16</v>
      </c>
      <c r="C524" s="209" t="s">
        <v>18</v>
      </c>
      <c r="D524" s="210"/>
      <c r="E524" s="42"/>
      <c r="F524" s="43" t="s">
        <v>19</v>
      </c>
      <c r="G524" s="41"/>
      <c r="H524" s="58" t="s">
        <v>25</v>
      </c>
    </row>
    <row r="525" spans="1:8" ht="18.75">
      <c r="A525" s="10">
        <v>1</v>
      </c>
      <c r="B525" s="126">
        <v>4.5</v>
      </c>
      <c r="C525" s="201" t="s">
        <v>285</v>
      </c>
      <c r="D525" s="202"/>
      <c r="E525" s="202"/>
      <c r="F525" s="202"/>
      <c r="G525" s="202"/>
      <c r="H525" s="59" t="str">
        <f>IF(B525="","",FIXED(B525,0))</f>
        <v>5</v>
      </c>
    </row>
    <row r="526" spans="1:8" ht="18.75">
      <c r="A526" s="10">
        <v>2</v>
      </c>
      <c r="B526" s="126">
        <v>4.6</v>
      </c>
      <c r="C526" s="201" t="s">
        <v>286</v>
      </c>
      <c r="D526" s="202"/>
      <c r="E526" s="202"/>
      <c r="F526" s="202"/>
      <c r="G526" s="202"/>
      <c r="H526" s="59" t="str">
        <f aca="true" t="shared" si="19" ref="H526:H536">IF(B526="","",FIXED(B526,0))</f>
        <v>5</v>
      </c>
    </row>
    <row r="527" spans="1:8" ht="18.75">
      <c r="A527" s="10">
        <v>3</v>
      </c>
      <c r="B527" s="126">
        <v>4.7</v>
      </c>
      <c r="C527" s="201" t="s">
        <v>287</v>
      </c>
      <c r="D527" s="202"/>
      <c r="E527" s="202"/>
      <c r="F527" s="202"/>
      <c r="G527" s="202"/>
      <c r="H527" s="59" t="str">
        <f t="shared" si="19"/>
        <v>5</v>
      </c>
    </row>
    <row r="528" spans="1:8" ht="18.75">
      <c r="A528" s="10">
        <v>4</v>
      </c>
      <c r="B528" s="126">
        <v>4.7</v>
      </c>
      <c r="C528" s="201" t="s">
        <v>288</v>
      </c>
      <c r="D528" s="202"/>
      <c r="E528" s="202"/>
      <c r="F528" s="202"/>
      <c r="G528" s="202"/>
      <c r="H528" s="59" t="str">
        <f t="shared" si="19"/>
        <v>5</v>
      </c>
    </row>
    <row r="529" spans="1:8" ht="18.75">
      <c r="A529" s="10">
        <v>5</v>
      </c>
      <c r="B529" s="126">
        <v>5</v>
      </c>
      <c r="C529" s="201" t="s">
        <v>289</v>
      </c>
      <c r="D529" s="202"/>
      <c r="E529" s="202"/>
      <c r="F529" s="202"/>
      <c r="G529" s="202"/>
      <c r="H529" s="59" t="str">
        <f t="shared" si="19"/>
        <v>5</v>
      </c>
    </row>
    <row r="530" spans="1:8" ht="18.75">
      <c r="A530" s="10">
        <v>6</v>
      </c>
      <c r="B530" s="126">
        <v>5.9</v>
      </c>
      <c r="C530" s="201" t="s">
        <v>290</v>
      </c>
      <c r="D530" s="202"/>
      <c r="E530" s="202"/>
      <c r="F530" s="202"/>
      <c r="G530" s="202"/>
      <c r="H530" s="59" t="str">
        <f t="shared" si="19"/>
        <v>6</v>
      </c>
    </row>
    <row r="531" spans="1:8" ht="18.75">
      <c r="A531" s="10">
        <v>7</v>
      </c>
      <c r="B531" s="126">
        <v>5.9</v>
      </c>
      <c r="C531" s="201" t="s">
        <v>291</v>
      </c>
      <c r="D531" s="202"/>
      <c r="E531" s="202"/>
      <c r="F531" s="202"/>
      <c r="G531" s="202"/>
      <c r="H531" s="59" t="str">
        <f t="shared" si="19"/>
        <v>6</v>
      </c>
    </row>
    <row r="532" spans="1:8" ht="18.75">
      <c r="A532" s="10">
        <v>8</v>
      </c>
      <c r="B532" s="126">
        <v>5.9</v>
      </c>
      <c r="C532" s="201" t="s">
        <v>292</v>
      </c>
      <c r="D532" s="202"/>
      <c r="E532" s="202"/>
      <c r="F532" s="202"/>
      <c r="G532" s="202"/>
      <c r="H532" s="59" t="str">
        <f t="shared" si="19"/>
        <v>6</v>
      </c>
    </row>
    <row r="533" spans="1:8" ht="18.75">
      <c r="A533" s="40">
        <v>9</v>
      </c>
      <c r="B533" s="126">
        <v>8.1</v>
      </c>
      <c r="C533" s="201" t="s">
        <v>293</v>
      </c>
      <c r="D533" s="202"/>
      <c r="E533" s="202"/>
      <c r="F533" s="202"/>
      <c r="G533" s="202"/>
      <c r="H533" s="59" t="str">
        <f t="shared" si="19"/>
        <v>8</v>
      </c>
    </row>
    <row r="534" spans="1:8" ht="18.75">
      <c r="A534" s="44">
        <v>10</v>
      </c>
      <c r="B534" s="126">
        <v>11.6</v>
      </c>
      <c r="C534" s="201" t="s">
        <v>294</v>
      </c>
      <c r="D534" s="202"/>
      <c r="E534" s="202"/>
      <c r="F534" s="202"/>
      <c r="G534" s="202"/>
      <c r="H534" s="59" t="str">
        <f t="shared" si="19"/>
        <v>12</v>
      </c>
    </row>
    <row r="535" spans="1:8" ht="18.75" customHeight="1">
      <c r="A535" s="40">
        <v>11</v>
      </c>
      <c r="B535" s="126">
        <v>12.5</v>
      </c>
      <c r="C535" s="201" t="s">
        <v>295</v>
      </c>
      <c r="D535" s="202"/>
      <c r="E535" s="202"/>
      <c r="F535" s="202"/>
      <c r="G535" s="202"/>
      <c r="H535" s="59" t="str">
        <f t="shared" si="19"/>
        <v>13</v>
      </c>
    </row>
    <row r="536" spans="1:8" ht="18.75" customHeight="1">
      <c r="A536" s="10">
        <v>12</v>
      </c>
      <c r="B536" s="126"/>
      <c r="C536" s="201"/>
      <c r="D536" s="202"/>
      <c r="E536" s="202"/>
      <c r="F536" s="202"/>
      <c r="G536" s="202"/>
      <c r="H536" s="59">
        <f t="shared" si="19"/>
      </c>
    </row>
    <row r="537" spans="1:8" ht="18.75" customHeight="1">
      <c r="A537" s="224" t="s">
        <v>20</v>
      </c>
      <c r="B537" s="225"/>
      <c r="C537" s="225"/>
      <c r="D537" s="225"/>
      <c r="E537" s="225"/>
      <c r="F537" s="225"/>
      <c r="G537" s="226"/>
      <c r="H537" s="227"/>
    </row>
    <row r="538" spans="1:8" ht="30.75" customHeight="1">
      <c r="A538" s="203" t="s">
        <v>24</v>
      </c>
      <c r="B538" s="204"/>
      <c r="C538" s="204"/>
      <c r="D538" s="204"/>
      <c r="E538" s="204"/>
      <c r="F538" s="204"/>
      <c r="G538" s="204"/>
      <c r="H538" s="205"/>
    </row>
    <row r="539" spans="1:8" ht="23.25" customHeight="1">
      <c r="A539" s="211" t="s">
        <v>21</v>
      </c>
      <c r="B539" s="212"/>
      <c r="C539" s="212"/>
      <c r="D539" s="215"/>
      <c r="E539" s="216"/>
      <c r="F539" s="216"/>
      <c r="G539" s="216"/>
      <c r="H539" s="217"/>
    </row>
    <row r="540" spans="1:8" ht="18">
      <c r="A540" s="45"/>
      <c r="B540" s="46"/>
      <c r="C540" s="46"/>
      <c r="D540" s="47"/>
      <c r="E540" s="48"/>
      <c r="F540" s="48"/>
      <c r="G540" s="48"/>
      <c r="H540" s="49"/>
    </row>
    <row r="541" spans="1:8" ht="18">
      <c r="A541" s="213" t="s">
        <v>22</v>
      </c>
      <c r="B541" s="214"/>
      <c r="C541" s="56"/>
      <c r="D541" s="218" t="s">
        <v>23</v>
      </c>
      <c r="E541" s="219"/>
      <c r="F541" s="219"/>
      <c r="G541" s="219"/>
      <c r="H541" s="50"/>
    </row>
    <row r="542" spans="1:8" ht="19.5" thickBot="1">
      <c r="A542" s="51"/>
      <c r="B542" s="52"/>
      <c r="C542" s="54"/>
      <c r="D542" s="55"/>
      <c r="E542" s="55"/>
      <c r="F542" s="55"/>
      <c r="G542" s="55"/>
      <c r="H542" s="53"/>
    </row>
    <row r="543" spans="1:8" ht="105.75" customHeight="1" thickTop="1">
      <c r="A543" s="62"/>
      <c r="B543" s="63"/>
      <c r="C543" s="64"/>
      <c r="D543" s="65"/>
      <c r="E543" s="65"/>
      <c r="F543" s="65"/>
      <c r="G543" s="65"/>
      <c r="H543" s="35"/>
    </row>
    <row r="544" spans="1:10" ht="21" customHeight="1">
      <c r="A544" s="220" t="str">
        <f>Prépa!$D$2</f>
        <v>INTERCLUBS PAR EQUIPES PROMOTION MESSIEURS</v>
      </c>
      <c r="B544" s="221"/>
      <c r="C544" s="221"/>
      <c r="D544" s="221"/>
      <c r="E544" s="221"/>
      <c r="F544" s="221"/>
      <c r="G544" s="221"/>
      <c r="H544" s="221"/>
      <c r="I544" s="8"/>
      <c r="J544" s="8"/>
    </row>
    <row r="545" spans="1:10" ht="21" customHeight="1">
      <c r="A545" s="222" t="str">
        <f>Prépa!$D$4</f>
        <v>Ligue des Pays de la Loire</v>
      </c>
      <c r="B545" s="221"/>
      <c r="C545" s="221"/>
      <c r="D545" s="221"/>
      <c r="E545" s="221"/>
      <c r="F545" s="221"/>
      <c r="G545" s="221"/>
      <c r="H545" s="221"/>
      <c r="I545" s="8"/>
      <c r="J545" s="8"/>
    </row>
    <row r="546" spans="1:8" ht="21" customHeight="1">
      <c r="A546" s="223" t="str">
        <f>Prépa!$D$6</f>
        <v>6 &amp; 7 MAI 2017    GOLF DE LAVAL</v>
      </c>
      <c r="B546" s="221"/>
      <c r="C546" s="221"/>
      <c r="D546" s="221"/>
      <c r="E546" s="221"/>
      <c r="F546" s="221"/>
      <c r="G546" s="221"/>
      <c r="H546" s="221"/>
    </row>
    <row r="549" spans="1:8" ht="42" customHeight="1">
      <c r="A549" s="206" t="s">
        <v>17</v>
      </c>
      <c r="B549" s="206"/>
      <c r="C549" s="206"/>
      <c r="D549" s="206"/>
      <c r="E549" s="206"/>
      <c r="F549" s="206"/>
      <c r="G549" s="206"/>
      <c r="H549" s="206"/>
    </row>
    <row r="550" spans="1:8" ht="35.25" customHeight="1" thickBot="1">
      <c r="A550" s="207" t="s">
        <v>41</v>
      </c>
      <c r="B550" s="207"/>
      <c r="C550" s="207"/>
      <c r="D550" s="207"/>
      <c r="E550" s="207" t="str">
        <f>Prépa!$D$51</f>
        <v>ST CAST</v>
      </c>
      <c r="F550" s="208"/>
      <c r="G550" s="208"/>
      <c r="H550" s="208"/>
    </row>
    <row r="551" spans="1:8" ht="36.75" thickTop="1">
      <c r="A551" s="9"/>
      <c r="B551" s="38" t="s">
        <v>16</v>
      </c>
      <c r="C551" s="209" t="s">
        <v>18</v>
      </c>
      <c r="D551" s="210"/>
      <c r="E551" s="42"/>
      <c r="F551" s="43" t="s">
        <v>19</v>
      </c>
      <c r="G551" s="41"/>
      <c r="H551" s="58" t="s">
        <v>25</v>
      </c>
    </row>
    <row r="552" spans="1:8" ht="18.75">
      <c r="A552" s="10">
        <v>1</v>
      </c>
      <c r="B552" s="126">
        <v>2</v>
      </c>
      <c r="C552" s="201" t="s">
        <v>297</v>
      </c>
      <c r="D552" s="202"/>
      <c r="E552" s="202"/>
      <c r="F552" s="202"/>
      <c r="G552" s="202"/>
      <c r="H552" s="59" t="str">
        <f>IF(B552="","",FIXED(B552,0))</f>
        <v>2</v>
      </c>
    </row>
    <row r="553" spans="1:8" ht="18.75">
      <c r="A553" s="10">
        <v>2</v>
      </c>
      <c r="B553" s="126">
        <v>4.3</v>
      </c>
      <c r="C553" s="201" t="s">
        <v>298</v>
      </c>
      <c r="D553" s="202"/>
      <c r="E553" s="202"/>
      <c r="F553" s="202"/>
      <c r="G553" s="202"/>
      <c r="H553" s="59" t="str">
        <f aca="true" t="shared" si="20" ref="H553:H563">IF(B553="","",FIXED(B553,0))</f>
        <v>4</v>
      </c>
    </row>
    <row r="554" spans="1:8" ht="18.75">
      <c r="A554" s="10">
        <v>3</v>
      </c>
      <c r="B554" s="126">
        <v>4.7</v>
      </c>
      <c r="C554" s="201" t="s">
        <v>299</v>
      </c>
      <c r="D554" s="202"/>
      <c r="E554" s="202"/>
      <c r="F554" s="202"/>
      <c r="G554" s="202"/>
      <c r="H554" s="59" t="str">
        <f t="shared" si="20"/>
        <v>5</v>
      </c>
    </row>
    <row r="555" spans="1:8" ht="18.75">
      <c r="A555" s="10">
        <v>4</v>
      </c>
      <c r="B555" s="126">
        <v>4.8</v>
      </c>
      <c r="C555" s="201" t="s">
        <v>300</v>
      </c>
      <c r="D555" s="202"/>
      <c r="E555" s="202"/>
      <c r="F555" s="202"/>
      <c r="G555" s="202"/>
      <c r="H555" s="59" t="str">
        <f t="shared" si="20"/>
        <v>5</v>
      </c>
    </row>
    <row r="556" spans="1:8" ht="18.75">
      <c r="A556" s="10">
        <v>5</v>
      </c>
      <c r="B556" s="126">
        <v>5.4</v>
      </c>
      <c r="C556" s="201" t="s">
        <v>301</v>
      </c>
      <c r="D556" s="202"/>
      <c r="E556" s="202"/>
      <c r="F556" s="202"/>
      <c r="G556" s="202"/>
      <c r="H556" s="59" t="str">
        <f t="shared" si="20"/>
        <v>5</v>
      </c>
    </row>
    <row r="557" spans="1:8" ht="18.75">
      <c r="A557" s="10">
        <v>6</v>
      </c>
      <c r="B557" s="126">
        <v>5.5</v>
      </c>
      <c r="C557" s="201" t="s">
        <v>302</v>
      </c>
      <c r="D557" s="202"/>
      <c r="E557" s="202"/>
      <c r="F557" s="202"/>
      <c r="G557" s="202"/>
      <c r="H557" s="59" t="str">
        <f t="shared" si="20"/>
        <v>6</v>
      </c>
    </row>
    <row r="558" spans="1:8" ht="18.75">
      <c r="A558" s="10">
        <v>7</v>
      </c>
      <c r="B558" s="126">
        <v>10.6</v>
      </c>
      <c r="C558" s="201" t="s">
        <v>303</v>
      </c>
      <c r="D558" s="202"/>
      <c r="E558" s="202"/>
      <c r="F558" s="202"/>
      <c r="G558" s="202"/>
      <c r="H558" s="59" t="str">
        <f t="shared" si="20"/>
        <v>11</v>
      </c>
    </row>
    <row r="559" spans="1:8" ht="18.75">
      <c r="A559" s="10">
        <v>8</v>
      </c>
      <c r="B559" s="126">
        <v>11.2</v>
      </c>
      <c r="C559" s="201" t="s">
        <v>304</v>
      </c>
      <c r="D559" s="202"/>
      <c r="E559" s="202"/>
      <c r="F559" s="202"/>
      <c r="G559" s="202"/>
      <c r="H559" s="59" t="str">
        <f t="shared" si="20"/>
        <v>11</v>
      </c>
    </row>
    <row r="560" spans="1:8" ht="18.75">
      <c r="A560" s="40">
        <v>9</v>
      </c>
      <c r="B560" s="126">
        <v>11.6</v>
      </c>
      <c r="C560" s="201" t="s">
        <v>305</v>
      </c>
      <c r="D560" s="202"/>
      <c r="E560" s="202"/>
      <c r="F560" s="202"/>
      <c r="G560" s="202"/>
      <c r="H560" s="59" t="str">
        <f t="shared" si="20"/>
        <v>12</v>
      </c>
    </row>
    <row r="561" spans="1:8" ht="18.75">
      <c r="A561" s="44">
        <v>10</v>
      </c>
      <c r="B561" s="126">
        <v>12.1</v>
      </c>
      <c r="C561" s="201" t="s">
        <v>306</v>
      </c>
      <c r="D561" s="202"/>
      <c r="E561" s="202"/>
      <c r="F561" s="202"/>
      <c r="G561" s="202"/>
      <c r="H561" s="59" t="str">
        <f t="shared" si="20"/>
        <v>12</v>
      </c>
    </row>
    <row r="562" spans="1:8" ht="18.75" customHeight="1">
      <c r="A562" s="40">
        <v>11</v>
      </c>
      <c r="B562" s="126">
        <v>12.1</v>
      </c>
      <c r="C562" s="201" t="s">
        <v>307</v>
      </c>
      <c r="D562" s="202"/>
      <c r="E562" s="202"/>
      <c r="F562" s="202"/>
      <c r="G562" s="202"/>
      <c r="H562" s="59" t="str">
        <f t="shared" si="20"/>
        <v>12</v>
      </c>
    </row>
    <row r="563" spans="1:8" ht="18.75" customHeight="1">
      <c r="A563" s="10">
        <v>12</v>
      </c>
      <c r="B563" s="126"/>
      <c r="C563" s="201"/>
      <c r="D563" s="202"/>
      <c r="E563" s="202"/>
      <c r="F563" s="202"/>
      <c r="G563" s="202"/>
      <c r="H563" s="59">
        <f t="shared" si="20"/>
      </c>
    </row>
    <row r="564" spans="1:8" ht="18.75" customHeight="1">
      <c r="A564" s="224" t="s">
        <v>20</v>
      </c>
      <c r="B564" s="225"/>
      <c r="C564" s="225"/>
      <c r="D564" s="225"/>
      <c r="E564" s="225"/>
      <c r="F564" s="225"/>
      <c r="G564" s="226"/>
      <c r="H564" s="227"/>
    </row>
    <row r="565" spans="1:8" ht="30.75" customHeight="1">
      <c r="A565" s="203" t="s">
        <v>24</v>
      </c>
      <c r="B565" s="204"/>
      <c r="C565" s="204"/>
      <c r="D565" s="204"/>
      <c r="E565" s="204"/>
      <c r="F565" s="204"/>
      <c r="G565" s="204"/>
      <c r="H565" s="205"/>
    </row>
    <row r="566" spans="1:8" ht="23.25" customHeight="1">
      <c r="A566" s="211" t="s">
        <v>21</v>
      </c>
      <c r="B566" s="212"/>
      <c r="C566" s="212"/>
      <c r="D566" s="215"/>
      <c r="E566" s="216"/>
      <c r="F566" s="216"/>
      <c r="G566" s="216"/>
      <c r="H566" s="217"/>
    </row>
    <row r="567" spans="1:8" ht="18">
      <c r="A567" s="45"/>
      <c r="B567" s="46"/>
      <c r="C567" s="46"/>
      <c r="D567" s="47"/>
      <c r="E567" s="48"/>
      <c r="F567" s="48"/>
      <c r="G567" s="48"/>
      <c r="H567" s="49"/>
    </row>
    <row r="568" spans="1:8" ht="18">
      <c r="A568" s="213" t="s">
        <v>22</v>
      </c>
      <c r="B568" s="214"/>
      <c r="C568" s="56"/>
      <c r="D568" s="218" t="s">
        <v>23</v>
      </c>
      <c r="E568" s="219"/>
      <c r="F568" s="219"/>
      <c r="G568" s="219"/>
      <c r="H568" s="50"/>
    </row>
    <row r="569" spans="1:8" ht="19.5" thickBot="1">
      <c r="A569" s="51"/>
      <c r="B569" s="52"/>
      <c r="C569" s="54"/>
      <c r="D569" s="55"/>
      <c r="E569" s="55"/>
      <c r="F569" s="55"/>
      <c r="G569" s="55"/>
      <c r="H569" s="53"/>
    </row>
    <row r="570" spans="1:8" ht="105.75" customHeight="1" thickTop="1">
      <c r="A570" s="62"/>
      <c r="B570" s="63"/>
      <c r="C570" s="64"/>
      <c r="D570" s="65"/>
      <c r="E570" s="65"/>
      <c r="F570" s="65"/>
      <c r="G570" s="65"/>
      <c r="H570" s="35"/>
    </row>
    <row r="571" spans="1:10" ht="21" customHeight="1">
      <c r="A571" s="220" t="str">
        <f>Prépa!$D$2</f>
        <v>INTERCLUBS PAR EQUIPES PROMOTION MESSIEURS</v>
      </c>
      <c r="B571" s="221"/>
      <c r="C571" s="221"/>
      <c r="D571" s="221"/>
      <c r="E571" s="221"/>
      <c r="F571" s="221"/>
      <c r="G571" s="221"/>
      <c r="H571" s="221"/>
      <c r="I571" s="8"/>
      <c r="J571" s="8"/>
    </row>
    <row r="572" spans="1:10" ht="21" customHeight="1">
      <c r="A572" s="222" t="str">
        <f>Prépa!$D$4</f>
        <v>Ligue des Pays de la Loire</v>
      </c>
      <c r="B572" s="221"/>
      <c r="C572" s="221"/>
      <c r="D572" s="221"/>
      <c r="E572" s="221"/>
      <c r="F572" s="221"/>
      <c r="G572" s="221"/>
      <c r="H572" s="221"/>
      <c r="I572" s="8"/>
      <c r="J572" s="8"/>
    </row>
    <row r="573" spans="1:8" ht="21" customHeight="1">
      <c r="A573" s="223" t="str">
        <f>Prépa!$D$6</f>
        <v>6 &amp; 7 MAI 2017    GOLF DE LAVAL</v>
      </c>
      <c r="B573" s="221"/>
      <c r="C573" s="221"/>
      <c r="D573" s="221"/>
      <c r="E573" s="221"/>
      <c r="F573" s="221"/>
      <c r="G573" s="221"/>
      <c r="H573" s="221"/>
    </row>
    <row r="576" spans="1:8" ht="42" customHeight="1">
      <c r="A576" s="206" t="s">
        <v>17</v>
      </c>
      <c r="B576" s="206"/>
      <c r="C576" s="206"/>
      <c r="D576" s="206"/>
      <c r="E576" s="206"/>
      <c r="F576" s="206"/>
      <c r="G576" s="206"/>
      <c r="H576" s="206"/>
    </row>
    <row r="577" spans="1:8" ht="35.25" customHeight="1" thickBot="1">
      <c r="A577" s="207" t="s">
        <v>41</v>
      </c>
      <c r="B577" s="207"/>
      <c r="C577" s="207"/>
      <c r="D577" s="207"/>
      <c r="E577" s="207" t="str">
        <f>Prépa!$D$53</f>
        <v>ST SAMSON</v>
      </c>
      <c r="F577" s="208"/>
      <c r="G577" s="208"/>
      <c r="H577" s="208"/>
    </row>
    <row r="578" spans="1:8" ht="36.75" thickTop="1">
      <c r="A578" s="9"/>
      <c r="B578" s="38" t="s">
        <v>16</v>
      </c>
      <c r="C578" s="209" t="s">
        <v>18</v>
      </c>
      <c r="D578" s="210"/>
      <c r="E578" s="42"/>
      <c r="F578" s="43" t="s">
        <v>19</v>
      </c>
      <c r="G578" s="41"/>
      <c r="H578" s="58" t="s">
        <v>25</v>
      </c>
    </row>
    <row r="579" spans="1:8" ht="18.75">
      <c r="A579" s="10">
        <v>1</v>
      </c>
      <c r="B579" s="126">
        <v>1.8</v>
      </c>
      <c r="C579" s="201" t="s">
        <v>309</v>
      </c>
      <c r="D579" s="202"/>
      <c r="E579" s="202"/>
      <c r="F579" s="202"/>
      <c r="G579" s="202"/>
      <c r="H579" s="59" t="str">
        <f>IF(B579="","",FIXED(B579,0))</f>
        <v>2</v>
      </c>
    </row>
    <row r="580" spans="1:8" ht="18.75">
      <c r="A580" s="10">
        <v>2</v>
      </c>
      <c r="B580" s="126">
        <v>3.9</v>
      </c>
      <c r="C580" s="201" t="s">
        <v>310</v>
      </c>
      <c r="D580" s="202"/>
      <c r="E580" s="202"/>
      <c r="F580" s="202"/>
      <c r="G580" s="202"/>
      <c r="H580" s="59" t="str">
        <f aca="true" t="shared" si="21" ref="H580:H590">IF(B580="","",FIXED(B580,0))</f>
        <v>4</v>
      </c>
    </row>
    <row r="581" spans="1:8" ht="18.75">
      <c r="A581" s="10">
        <v>3</v>
      </c>
      <c r="B581" s="126">
        <v>4.1</v>
      </c>
      <c r="C581" s="201" t="s">
        <v>311</v>
      </c>
      <c r="D581" s="202"/>
      <c r="E581" s="202"/>
      <c r="F581" s="202"/>
      <c r="G581" s="202"/>
      <c r="H581" s="59" t="str">
        <f t="shared" si="21"/>
        <v>4</v>
      </c>
    </row>
    <row r="582" spans="1:8" ht="18.75">
      <c r="A582" s="10">
        <v>4</v>
      </c>
      <c r="B582" s="126">
        <v>4.1</v>
      </c>
      <c r="C582" s="201" t="s">
        <v>312</v>
      </c>
      <c r="D582" s="202"/>
      <c r="E582" s="202"/>
      <c r="F582" s="202"/>
      <c r="G582" s="202"/>
      <c r="H582" s="59" t="str">
        <f t="shared" si="21"/>
        <v>4</v>
      </c>
    </row>
    <row r="583" spans="1:8" ht="18.75">
      <c r="A583" s="10">
        <v>5</v>
      </c>
      <c r="B583" s="126">
        <v>4.3</v>
      </c>
      <c r="C583" s="201" t="s">
        <v>313</v>
      </c>
      <c r="D583" s="202"/>
      <c r="E583" s="202"/>
      <c r="F583" s="202"/>
      <c r="G583" s="202"/>
      <c r="H583" s="59" t="str">
        <f t="shared" si="21"/>
        <v>4</v>
      </c>
    </row>
    <row r="584" spans="1:8" ht="18.75">
      <c r="A584" s="10">
        <v>6</v>
      </c>
      <c r="B584" s="126">
        <v>8.9</v>
      </c>
      <c r="C584" s="201" t="s">
        <v>314</v>
      </c>
      <c r="D584" s="202"/>
      <c r="E584" s="202"/>
      <c r="F584" s="202"/>
      <c r="G584" s="202"/>
      <c r="H584" s="59" t="str">
        <f t="shared" si="21"/>
        <v>9</v>
      </c>
    </row>
    <row r="585" spans="1:8" ht="18.75">
      <c r="A585" s="10">
        <v>7</v>
      </c>
      <c r="B585" s="126">
        <v>9.2</v>
      </c>
      <c r="C585" s="201" t="s">
        <v>315</v>
      </c>
      <c r="D585" s="202"/>
      <c r="E585" s="202"/>
      <c r="F585" s="202"/>
      <c r="G585" s="202"/>
      <c r="H585" s="59" t="str">
        <f t="shared" si="21"/>
        <v>9</v>
      </c>
    </row>
    <row r="586" spans="1:8" ht="18.75">
      <c r="A586" s="10">
        <v>8</v>
      </c>
      <c r="B586" s="126"/>
      <c r="C586" s="201"/>
      <c r="D586" s="202"/>
      <c r="E586" s="202"/>
      <c r="F586" s="202"/>
      <c r="G586" s="202"/>
      <c r="H586" s="59">
        <f t="shared" si="21"/>
      </c>
    </row>
    <row r="587" spans="1:8" ht="18.75">
      <c r="A587" s="40">
        <v>9</v>
      </c>
      <c r="B587" s="126"/>
      <c r="C587" s="201"/>
      <c r="D587" s="202"/>
      <c r="E587" s="202"/>
      <c r="F587" s="202"/>
      <c r="G587" s="202"/>
      <c r="H587" s="59">
        <f t="shared" si="21"/>
      </c>
    </row>
    <row r="588" spans="1:8" ht="18.75">
      <c r="A588" s="44">
        <v>10</v>
      </c>
      <c r="B588" s="126"/>
      <c r="C588" s="201"/>
      <c r="D588" s="202"/>
      <c r="E588" s="202"/>
      <c r="F588" s="202"/>
      <c r="G588" s="202"/>
      <c r="H588" s="59">
        <f t="shared" si="21"/>
      </c>
    </row>
    <row r="589" spans="1:8" ht="18.75" customHeight="1">
      <c r="A589" s="40">
        <v>11</v>
      </c>
      <c r="B589" s="126"/>
      <c r="C589" s="201"/>
      <c r="D589" s="202"/>
      <c r="E589" s="202"/>
      <c r="F589" s="202"/>
      <c r="G589" s="202"/>
      <c r="H589" s="59">
        <f t="shared" si="21"/>
      </c>
    </row>
    <row r="590" spans="1:8" ht="18.75" customHeight="1">
      <c r="A590" s="10">
        <v>12</v>
      </c>
      <c r="B590" s="126"/>
      <c r="C590" s="201"/>
      <c r="D590" s="202"/>
      <c r="E590" s="202"/>
      <c r="F590" s="202"/>
      <c r="G590" s="202"/>
      <c r="H590" s="59">
        <f t="shared" si="21"/>
      </c>
    </row>
    <row r="591" spans="1:8" ht="18.75" customHeight="1">
      <c r="A591" s="224" t="s">
        <v>20</v>
      </c>
      <c r="B591" s="225"/>
      <c r="C591" s="225"/>
      <c r="D591" s="225"/>
      <c r="E591" s="225"/>
      <c r="F591" s="225"/>
      <c r="G591" s="226"/>
      <c r="H591" s="227"/>
    </row>
    <row r="592" spans="1:8" ht="30.75" customHeight="1">
      <c r="A592" s="203" t="s">
        <v>24</v>
      </c>
      <c r="B592" s="204"/>
      <c r="C592" s="204"/>
      <c r="D592" s="204"/>
      <c r="E592" s="204"/>
      <c r="F592" s="204"/>
      <c r="G592" s="204"/>
      <c r="H592" s="205"/>
    </row>
    <row r="593" spans="1:8" ht="23.25" customHeight="1">
      <c r="A593" s="211" t="s">
        <v>21</v>
      </c>
      <c r="B593" s="212"/>
      <c r="C593" s="212"/>
      <c r="D593" s="215"/>
      <c r="E593" s="216"/>
      <c r="F593" s="216"/>
      <c r="G593" s="216"/>
      <c r="H593" s="217"/>
    </row>
    <row r="594" spans="1:8" ht="18">
      <c r="A594" s="45"/>
      <c r="B594" s="46"/>
      <c r="C594" s="46"/>
      <c r="D594" s="47"/>
      <c r="E594" s="48"/>
      <c r="F594" s="48"/>
      <c r="G594" s="48"/>
      <c r="H594" s="49"/>
    </row>
    <row r="595" spans="1:8" ht="18">
      <c r="A595" s="213" t="s">
        <v>22</v>
      </c>
      <c r="B595" s="214"/>
      <c r="C595" s="56"/>
      <c r="D595" s="218" t="s">
        <v>23</v>
      </c>
      <c r="E595" s="219"/>
      <c r="F595" s="219"/>
      <c r="G595" s="219"/>
      <c r="H595" s="50"/>
    </row>
    <row r="596" spans="1:8" ht="19.5" thickBot="1">
      <c r="A596" s="51"/>
      <c r="B596" s="52"/>
      <c r="C596" s="54"/>
      <c r="D596" s="55"/>
      <c r="E596" s="55"/>
      <c r="F596" s="55"/>
      <c r="G596" s="55"/>
      <c r="H596" s="53"/>
    </row>
    <row r="597" spans="1:8" ht="105.75" customHeight="1" thickTop="1">
      <c r="A597" s="62"/>
      <c r="B597" s="63"/>
      <c r="C597" s="64"/>
      <c r="D597" s="65"/>
      <c r="E597" s="65"/>
      <c r="F597" s="65"/>
      <c r="G597" s="65"/>
      <c r="H597" s="35"/>
    </row>
    <row r="598" spans="1:10" ht="21" customHeight="1">
      <c r="A598" s="220" t="str">
        <f>Prépa!$D$2</f>
        <v>INTERCLUBS PAR EQUIPES PROMOTION MESSIEURS</v>
      </c>
      <c r="B598" s="221"/>
      <c r="C598" s="221"/>
      <c r="D598" s="221"/>
      <c r="E598" s="221"/>
      <c r="F598" s="221"/>
      <c r="G598" s="221"/>
      <c r="H598" s="221"/>
      <c r="I598" s="8"/>
      <c r="J598" s="8"/>
    </row>
    <row r="599" spans="1:10" ht="21" customHeight="1">
      <c r="A599" s="222" t="str">
        <f>Prépa!$D$4</f>
        <v>Ligue des Pays de la Loire</v>
      </c>
      <c r="B599" s="221"/>
      <c r="C599" s="221"/>
      <c r="D599" s="221"/>
      <c r="E599" s="221"/>
      <c r="F599" s="221"/>
      <c r="G599" s="221"/>
      <c r="H599" s="221"/>
      <c r="I599" s="8"/>
      <c r="J599" s="8"/>
    </row>
    <row r="600" spans="1:8" ht="21" customHeight="1">
      <c r="A600" s="223" t="str">
        <f>Prépa!$D$6</f>
        <v>6 &amp; 7 MAI 2017    GOLF DE LAVAL</v>
      </c>
      <c r="B600" s="221"/>
      <c r="C600" s="221"/>
      <c r="D600" s="221"/>
      <c r="E600" s="221"/>
      <c r="F600" s="221"/>
      <c r="G600" s="221"/>
      <c r="H600" s="221"/>
    </row>
    <row r="603" spans="1:8" ht="42" customHeight="1">
      <c r="A603" s="206" t="s">
        <v>17</v>
      </c>
      <c r="B603" s="206"/>
      <c r="C603" s="206"/>
      <c r="D603" s="206"/>
      <c r="E603" s="206"/>
      <c r="F603" s="206"/>
      <c r="G603" s="206"/>
      <c r="H603" s="206"/>
    </row>
    <row r="604" spans="1:8" ht="35.25" customHeight="1" thickBot="1">
      <c r="A604" s="207" t="s">
        <v>41</v>
      </c>
      <c r="B604" s="207"/>
      <c r="C604" s="207"/>
      <c r="D604" s="207"/>
      <c r="E604" s="207" t="str">
        <f>Prépa!$D$55</f>
        <v>TOURS ARDREE</v>
      </c>
      <c r="F604" s="208"/>
      <c r="G604" s="208"/>
      <c r="H604" s="208"/>
    </row>
    <row r="605" spans="1:8" ht="36.75" thickTop="1">
      <c r="A605" s="9"/>
      <c r="B605" s="38" t="s">
        <v>16</v>
      </c>
      <c r="C605" s="209" t="s">
        <v>18</v>
      </c>
      <c r="D605" s="210"/>
      <c r="E605" s="42"/>
      <c r="F605" s="43" t="s">
        <v>19</v>
      </c>
      <c r="G605" s="41"/>
      <c r="H605" s="58" t="s">
        <v>25</v>
      </c>
    </row>
    <row r="606" spans="1:8" ht="18.75">
      <c r="A606" s="10">
        <v>1</v>
      </c>
      <c r="B606" s="126">
        <v>3.5</v>
      </c>
      <c r="C606" s="201" t="s">
        <v>317</v>
      </c>
      <c r="D606" s="202"/>
      <c r="E606" s="202"/>
      <c r="F606" s="202"/>
      <c r="G606" s="202"/>
      <c r="H606" s="59" t="str">
        <f>IF(B606="","",FIXED(B606,0))</f>
        <v>4</v>
      </c>
    </row>
    <row r="607" spans="1:8" ht="18.75">
      <c r="A607" s="10">
        <v>2</v>
      </c>
      <c r="B607" s="126">
        <v>5.2</v>
      </c>
      <c r="C607" s="201" t="s">
        <v>318</v>
      </c>
      <c r="D607" s="202"/>
      <c r="E607" s="202"/>
      <c r="F607" s="202"/>
      <c r="G607" s="202"/>
      <c r="H607" s="59" t="str">
        <f aca="true" t="shared" si="22" ref="H607:H617">IF(B607="","",FIXED(B607,0))</f>
        <v>5</v>
      </c>
    </row>
    <row r="608" spans="1:8" ht="18.75">
      <c r="A608" s="10">
        <v>3</v>
      </c>
      <c r="B608" s="126">
        <v>5.3</v>
      </c>
      <c r="C608" s="201" t="s">
        <v>319</v>
      </c>
      <c r="D608" s="202"/>
      <c r="E608" s="202"/>
      <c r="F608" s="202"/>
      <c r="G608" s="202"/>
      <c r="H608" s="59" t="str">
        <f t="shared" si="22"/>
        <v>5</v>
      </c>
    </row>
    <row r="609" spans="1:8" ht="18.75">
      <c r="A609" s="10">
        <v>4</v>
      </c>
      <c r="B609" s="126">
        <v>7.4</v>
      </c>
      <c r="C609" s="201" t="s">
        <v>320</v>
      </c>
      <c r="D609" s="202"/>
      <c r="E609" s="202"/>
      <c r="F609" s="202"/>
      <c r="G609" s="202"/>
      <c r="H609" s="59" t="str">
        <f t="shared" si="22"/>
        <v>7</v>
      </c>
    </row>
    <row r="610" spans="1:8" ht="18.75">
      <c r="A610" s="10">
        <v>5</v>
      </c>
      <c r="B610" s="126">
        <v>8</v>
      </c>
      <c r="C610" s="201" t="s">
        <v>321</v>
      </c>
      <c r="D610" s="202"/>
      <c r="E610" s="202"/>
      <c r="F610" s="202"/>
      <c r="G610" s="202"/>
      <c r="H610" s="59" t="str">
        <f t="shared" si="22"/>
        <v>8</v>
      </c>
    </row>
    <row r="611" spans="1:8" ht="18.75">
      <c r="A611" s="10">
        <v>6</v>
      </c>
      <c r="B611" s="126">
        <v>8.8</v>
      </c>
      <c r="C611" s="201" t="s">
        <v>322</v>
      </c>
      <c r="D611" s="202"/>
      <c r="E611" s="202"/>
      <c r="F611" s="202"/>
      <c r="G611" s="202"/>
      <c r="H611" s="59" t="str">
        <f t="shared" si="22"/>
        <v>9</v>
      </c>
    </row>
    <row r="612" spans="1:8" ht="18.75">
      <c r="A612" s="10">
        <v>7</v>
      </c>
      <c r="B612" s="126">
        <v>10.1</v>
      </c>
      <c r="C612" s="201" t="s">
        <v>323</v>
      </c>
      <c r="D612" s="202"/>
      <c r="E612" s="202"/>
      <c r="F612" s="202"/>
      <c r="G612" s="202"/>
      <c r="H612" s="59" t="str">
        <f t="shared" si="22"/>
        <v>10</v>
      </c>
    </row>
    <row r="613" spans="1:8" ht="18.75">
      <c r="A613" s="10">
        <v>8</v>
      </c>
      <c r="B613" s="126">
        <v>11.7</v>
      </c>
      <c r="C613" s="201" t="s">
        <v>324</v>
      </c>
      <c r="D613" s="202"/>
      <c r="E613" s="202"/>
      <c r="F613" s="202"/>
      <c r="G613" s="202"/>
      <c r="H613" s="59" t="str">
        <f t="shared" si="22"/>
        <v>12</v>
      </c>
    </row>
    <row r="614" spans="1:8" ht="18.75">
      <c r="A614" s="40">
        <v>9</v>
      </c>
      <c r="B614" s="126">
        <v>11.9</v>
      </c>
      <c r="C614" s="201" t="s">
        <v>325</v>
      </c>
      <c r="D614" s="202"/>
      <c r="E614" s="202"/>
      <c r="F614" s="202"/>
      <c r="G614" s="202"/>
      <c r="H614" s="59" t="str">
        <f t="shared" si="22"/>
        <v>12</v>
      </c>
    </row>
    <row r="615" spans="1:8" ht="18.75">
      <c r="A615" s="44">
        <v>10</v>
      </c>
      <c r="B615" s="126">
        <v>14.5</v>
      </c>
      <c r="C615" s="201" t="s">
        <v>326</v>
      </c>
      <c r="D615" s="202"/>
      <c r="E615" s="202"/>
      <c r="F615" s="202"/>
      <c r="G615" s="202"/>
      <c r="H615" s="59" t="str">
        <f t="shared" si="22"/>
        <v>15</v>
      </c>
    </row>
    <row r="616" spans="1:8" ht="18.75" customHeight="1">
      <c r="A616" s="40">
        <v>11</v>
      </c>
      <c r="B616" s="126"/>
      <c r="C616" s="201"/>
      <c r="D616" s="202"/>
      <c r="E616" s="202"/>
      <c r="F616" s="202"/>
      <c r="G616" s="202"/>
      <c r="H616" s="59">
        <f t="shared" si="22"/>
      </c>
    </row>
    <row r="617" spans="1:8" ht="18.75" customHeight="1">
      <c r="A617" s="10">
        <v>12</v>
      </c>
      <c r="B617" s="126"/>
      <c r="C617" s="201"/>
      <c r="D617" s="202"/>
      <c r="E617" s="202"/>
      <c r="F617" s="202"/>
      <c r="G617" s="202"/>
      <c r="H617" s="59">
        <f t="shared" si="22"/>
      </c>
    </row>
    <row r="618" spans="1:8" ht="18.75" customHeight="1">
      <c r="A618" s="224" t="s">
        <v>20</v>
      </c>
      <c r="B618" s="225"/>
      <c r="C618" s="225"/>
      <c r="D618" s="225"/>
      <c r="E618" s="225"/>
      <c r="F618" s="225"/>
      <c r="G618" s="226"/>
      <c r="H618" s="227"/>
    </row>
    <row r="619" spans="1:8" ht="30.75" customHeight="1">
      <c r="A619" s="203" t="s">
        <v>24</v>
      </c>
      <c r="B619" s="204"/>
      <c r="C619" s="204"/>
      <c r="D619" s="204"/>
      <c r="E619" s="204"/>
      <c r="F619" s="204"/>
      <c r="G619" s="204"/>
      <c r="H619" s="205"/>
    </row>
    <row r="620" spans="1:8" ht="23.25" customHeight="1">
      <c r="A620" s="211" t="s">
        <v>21</v>
      </c>
      <c r="B620" s="212"/>
      <c r="C620" s="212"/>
      <c r="D620" s="215"/>
      <c r="E620" s="216"/>
      <c r="F620" s="216"/>
      <c r="G620" s="216"/>
      <c r="H620" s="217"/>
    </row>
    <row r="621" spans="1:8" ht="18">
      <c r="A621" s="45"/>
      <c r="B621" s="46"/>
      <c r="C621" s="46"/>
      <c r="D621" s="47"/>
      <c r="E621" s="48"/>
      <c r="F621" s="48"/>
      <c r="G621" s="48"/>
      <c r="H621" s="49"/>
    </row>
    <row r="622" spans="1:8" ht="18">
      <c r="A622" s="213" t="s">
        <v>22</v>
      </c>
      <c r="B622" s="214"/>
      <c r="C622" s="56"/>
      <c r="D622" s="218" t="s">
        <v>23</v>
      </c>
      <c r="E622" s="219"/>
      <c r="F622" s="219"/>
      <c r="G622" s="219"/>
      <c r="H622" s="50"/>
    </row>
    <row r="623" spans="1:8" ht="19.5" thickBot="1">
      <c r="A623" s="51"/>
      <c r="B623" s="52"/>
      <c r="C623" s="54"/>
      <c r="D623" s="55"/>
      <c r="E623" s="55"/>
      <c r="F623" s="55"/>
      <c r="G623" s="55"/>
      <c r="H623" s="53"/>
    </row>
    <row r="624" spans="1:8" ht="105.75" customHeight="1" hidden="1" thickTop="1">
      <c r="A624" s="62"/>
      <c r="B624" s="63"/>
      <c r="C624" s="64"/>
      <c r="D624" s="65"/>
      <c r="E624" s="65"/>
      <c r="F624" s="65"/>
      <c r="G624" s="65"/>
      <c r="H624" s="35"/>
    </row>
    <row r="625" spans="1:10" ht="21" customHeight="1" hidden="1">
      <c r="A625" s="220" t="str">
        <f>Prépa!$D$2</f>
        <v>INTERCLUBS PAR EQUIPES PROMOTION MESSIEURS</v>
      </c>
      <c r="B625" s="221"/>
      <c r="C625" s="221"/>
      <c r="D625" s="221"/>
      <c r="E625" s="221"/>
      <c r="F625" s="221"/>
      <c r="G625" s="221"/>
      <c r="H625" s="221"/>
      <c r="I625" s="8"/>
      <c r="J625" s="8"/>
    </row>
    <row r="626" spans="1:10" ht="21" customHeight="1" hidden="1">
      <c r="A626" s="222" t="str">
        <f>Prépa!$D$4</f>
        <v>Ligue des Pays de la Loire</v>
      </c>
      <c r="B626" s="221"/>
      <c r="C626" s="221"/>
      <c r="D626" s="221"/>
      <c r="E626" s="221"/>
      <c r="F626" s="221"/>
      <c r="G626" s="221"/>
      <c r="H626" s="221"/>
      <c r="I626" s="8"/>
      <c r="J626" s="8"/>
    </row>
    <row r="627" spans="1:8" ht="21" customHeight="1" hidden="1">
      <c r="A627" s="223" t="str">
        <f>Prépa!$D$6</f>
        <v>6 &amp; 7 MAI 2017    GOLF DE LAVAL</v>
      </c>
      <c r="B627" s="221"/>
      <c r="C627" s="221"/>
      <c r="D627" s="221"/>
      <c r="E627" s="221"/>
      <c r="F627" s="221"/>
      <c r="G627" s="221"/>
      <c r="H627" s="221"/>
    </row>
    <row r="628" ht="12.75" hidden="1"/>
    <row r="629" ht="12.75" hidden="1"/>
    <row r="630" spans="1:8" ht="42" customHeight="1" hidden="1">
      <c r="A630" s="206" t="s">
        <v>17</v>
      </c>
      <c r="B630" s="206"/>
      <c r="C630" s="206"/>
      <c r="D630" s="206"/>
      <c r="E630" s="206"/>
      <c r="F630" s="206"/>
      <c r="G630" s="206"/>
      <c r="H630" s="206"/>
    </row>
    <row r="631" spans="1:8" ht="35.25" customHeight="1" hidden="1" thickBot="1">
      <c r="A631" s="207" t="s">
        <v>41</v>
      </c>
      <c r="B631" s="207"/>
      <c r="C631" s="207"/>
      <c r="D631" s="207"/>
      <c r="E631" s="207">
        <f>Prépa!$D$57</f>
        <v>0</v>
      </c>
      <c r="F631" s="208"/>
      <c r="G631" s="208"/>
      <c r="H631" s="208"/>
    </row>
    <row r="632" spans="1:8" ht="36.75" hidden="1" thickTop="1">
      <c r="A632" s="9"/>
      <c r="B632" s="38" t="s">
        <v>16</v>
      </c>
      <c r="C632" s="209" t="s">
        <v>18</v>
      </c>
      <c r="D632" s="210"/>
      <c r="E632" s="42"/>
      <c r="F632" s="43" t="s">
        <v>19</v>
      </c>
      <c r="G632" s="41"/>
      <c r="H632" s="58" t="s">
        <v>25</v>
      </c>
    </row>
    <row r="633" spans="1:8" ht="18.75" hidden="1">
      <c r="A633" s="10">
        <v>1</v>
      </c>
      <c r="B633" s="126"/>
      <c r="C633" s="201"/>
      <c r="D633" s="202"/>
      <c r="E633" s="202"/>
      <c r="F633" s="202"/>
      <c r="G633" s="202"/>
      <c r="H633" s="59">
        <f>IF(B633="","",FIXED(B633,0))</f>
      </c>
    </row>
    <row r="634" spans="1:8" ht="18.75" hidden="1">
      <c r="A634" s="10">
        <v>2</v>
      </c>
      <c r="B634" s="126"/>
      <c r="C634" s="201"/>
      <c r="D634" s="202"/>
      <c r="E634" s="202"/>
      <c r="F634" s="202"/>
      <c r="G634" s="202"/>
      <c r="H634" s="59">
        <f aca="true" t="shared" si="23" ref="H634:H644">IF(B634="","",FIXED(B634,0))</f>
      </c>
    </row>
    <row r="635" spans="1:8" ht="18.75" hidden="1">
      <c r="A635" s="10">
        <v>3</v>
      </c>
      <c r="B635" s="126"/>
      <c r="C635" s="201"/>
      <c r="D635" s="202"/>
      <c r="E635" s="202"/>
      <c r="F635" s="202"/>
      <c r="G635" s="202"/>
      <c r="H635" s="59">
        <f t="shared" si="23"/>
      </c>
    </row>
    <row r="636" spans="1:8" ht="18.75" hidden="1">
      <c r="A636" s="10">
        <v>4</v>
      </c>
      <c r="B636" s="126"/>
      <c r="C636" s="201"/>
      <c r="D636" s="202"/>
      <c r="E636" s="202"/>
      <c r="F636" s="202"/>
      <c r="G636" s="202"/>
      <c r="H636" s="59">
        <f t="shared" si="23"/>
      </c>
    </row>
    <row r="637" spans="1:8" ht="18.75" hidden="1">
      <c r="A637" s="10">
        <v>5</v>
      </c>
      <c r="B637" s="126"/>
      <c r="C637" s="201"/>
      <c r="D637" s="202"/>
      <c r="E637" s="202"/>
      <c r="F637" s="202"/>
      <c r="G637" s="202"/>
      <c r="H637" s="59">
        <f t="shared" si="23"/>
      </c>
    </row>
    <row r="638" spans="1:8" ht="18.75" hidden="1">
      <c r="A638" s="10">
        <v>6</v>
      </c>
      <c r="B638" s="126"/>
      <c r="C638" s="201"/>
      <c r="D638" s="202"/>
      <c r="E638" s="202"/>
      <c r="F638" s="202"/>
      <c r="G638" s="202"/>
      <c r="H638" s="59">
        <f t="shared" si="23"/>
      </c>
    </row>
    <row r="639" spans="1:8" ht="18.75" hidden="1">
      <c r="A639" s="10">
        <v>7</v>
      </c>
      <c r="B639" s="126"/>
      <c r="C639" s="201"/>
      <c r="D639" s="202"/>
      <c r="E639" s="202"/>
      <c r="F639" s="202"/>
      <c r="G639" s="202"/>
      <c r="H639" s="59">
        <f t="shared" si="23"/>
      </c>
    </row>
    <row r="640" spans="1:8" ht="18.75" hidden="1">
      <c r="A640" s="10">
        <v>8</v>
      </c>
      <c r="B640" s="126"/>
      <c r="C640" s="201"/>
      <c r="D640" s="202"/>
      <c r="E640" s="202"/>
      <c r="F640" s="202"/>
      <c r="G640" s="202"/>
      <c r="H640" s="59">
        <f t="shared" si="23"/>
      </c>
    </row>
    <row r="641" spans="1:8" ht="18.75" hidden="1">
      <c r="A641" s="40">
        <v>9</v>
      </c>
      <c r="B641" s="126"/>
      <c r="C641" s="201"/>
      <c r="D641" s="202"/>
      <c r="E641" s="202"/>
      <c r="F641" s="202"/>
      <c r="G641" s="202"/>
      <c r="H641" s="59">
        <f t="shared" si="23"/>
      </c>
    </row>
    <row r="642" spans="1:8" ht="18.75" hidden="1">
      <c r="A642" s="44">
        <v>10</v>
      </c>
      <c r="B642" s="126"/>
      <c r="C642" s="201"/>
      <c r="D642" s="202"/>
      <c r="E642" s="202"/>
      <c r="F642" s="202"/>
      <c r="G642" s="202"/>
      <c r="H642" s="59">
        <f t="shared" si="23"/>
      </c>
    </row>
    <row r="643" spans="1:8" ht="18.75" customHeight="1" hidden="1">
      <c r="A643" s="40">
        <v>11</v>
      </c>
      <c r="B643" s="126"/>
      <c r="C643" s="201"/>
      <c r="D643" s="202"/>
      <c r="E643" s="202"/>
      <c r="F643" s="202"/>
      <c r="G643" s="202"/>
      <c r="H643" s="59">
        <f t="shared" si="23"/>
      </c>
    </row>
    <row r="644" spans="1:8" ht="18.75" customHeight="1" hidden="1">
      <c r="A644" s="10">
        <v>12</v>
      </c>
      <c r="B644" s="126"/>
      <c r="C644" s="201"/>
      <c r="D644" s="202"/>
      <c r="E644" s="202"/>
      <c r="F644" s="202"/>
      <c r="G644" s="202"/>
      <c r="H644" s="59">
        <f t="shared" si="23"/>
      </c>
    </row>
    <row r="645" spans="1:8" ht="18.75" customHeight="1" hidden="1">
      <c r="A645" s="224" t="s">
        <v>20</v>
      </c>
      <c r="B645" s="225"/>
      <c r="C645" s="225"/>
      <c r="D645" s="225"/>
      <c r="E645" s="225"/>
      <c r="F645" s="225"/>
      <c r="G645" s="226"/>
      <c r="H645" s="227"/>
    </row>
    <row r="646" spans="1:8" ht="30.75" customHeight="1" hidden="1">
      <c r="A646" s="203" t="s">
        <v>24</v>
      </c>
      <c r="B646" s="204"/>
      <c r="C646" s="204"/>
      <c r="D646" s="204"/>
      <c r="E646" s="204"/>
      <c r="F646" s="204"/>
      <c r="G646" s="204"/>
      <c r="H646" s="205"/>
    </row>
    <row r="647" spans="1:8" ht="23.25" customHeight="1" hidden="1">
      <c r="A647" s="211" t="s">
        <v>21</v>
      </c>
      <c r="B647" s="212"/>
      <c r="C647" s="212"/>
      <c r="D647" s="215"/>
      <c r="E647" s="216"/>
      <c r="F647" s="216"/>
      <c r="G647" s="216"/>
      <c r="H647" s="217"/>
    </row>
    <row r="648" spans="1:8" ht="18" hidden="1">
      <c r="A648" s="45"/>
      <c r="B648" s="46"/>
      <c r="C648" s="46"/>
      <c r="D648" s="47"/>
      <c r="E648" s="48"/>
      <c r="F648" s="48"/>
      <c r="G648" s="48"/>
      <c r="H648" s="49"/>
    </row>
    <row r="649" spans="1:8" ht="18" hidden="1">
      <c r="A649" s="213" t="s">
        <v>22</v>
      </c>
      <c r="B649" s="214"/>
      <c r="C649" s="56"/>
      <c r="D649" s="218" t="s">
        <v>23</v>
      </c>
      <c r="E649" s="219"/>
      <c r="F649" s="219"/>
      <c r="G649" s="219"/>
      <c r="H649" s="50"/>
    </row>
    <row r="650" spans="1:8" ht="19.5" hidden="1" thickBot="1">
      <c r="A650" s="51"/>
      <c r="B650" s="52"/>
      <c r="C650" s="54"/>
      <c r="D650" s="55"/>
      <c r="E650" s="55"/>
      <c r="F650" s="55"/>
      <c r="G650" s="55"/>
      <c r="H650" s="53"/>
    </row>
    <row r="651" ht="13.5" thickTop="1"/>
    <row r="652" ht="12.75"/>
    <row r="653" ht="12.75"/>
    <row r="654" ht="12.75"/>
    <row r="655" ht="12.75"/>
  </sheetData>
  <sheetProtection/>
  <mergeCells count="625">
    <mergeCell ref="C265:G265"/>
    <mergeCell ref="C292:G292"/>
    <mergeCell ref="C180:G180"/>
    <mergeCell ref="C400:G400"/>
    <mergeCell ref="A301:H301"/>
    <mergeCell ref="C320:G320"/>
    <mergeCell ref="C314:G314"/>
    <mergeCell ref="C315:G315"/>
    <mergeCell ref="A321:F321"/>
    <mergeCell ref="G321:H321"/>
    <mergeCell ref="C44:G44"/>
    <mergeCell ref="C75:G75"/>
    <mergeCell ref="A60:H60"/>
    <mergeCell ref="C93:G93"/>
    <mergeCell ref="A105:F105"/>
    <mergeCell ref="A114:H114"/>
    <mergeCell ref="C77:G77"/>
    <mergeCell ref="C70:G70"/>
    <mergeCell ref="A91:D91"/>
    <mergeCell ref="A58:H58"/>
    <mergeCell ref="A87:H87"/>
    <mergeCell ref="C76:G76"/>
    <mergeCell ref="C66:G66"/>
    <mergeCell ref="A63:H63"/>
    <mergeCell ref="C68:G68"/>
    <mergeCell ref="D82:G82"/>
    <mergeCell ref="D53:H53"/>
    <mergeCell ref="C46:G46"/>
    <mergeCell ref="G51:H51"/>
    <mergeCell ref="A52:H52"/>
    <mergeCell ref="C69:G69"/>
    <mergeCell ref="A59:H59"/>
    <mergeCell ref="E64:H64"/>
    <mergeCell ref="C65:D65"/>
    <mergeCell ref="C102:G102"/>
    <mergeCell ref="E91:H91"/>
    <mergeCell ref="C104:G104"/>
    <mergeCell ref="C98:G98"/>
    <mergeCell ref="A33:H33"/>
    <mergeCell ref="A37:D37"/>
    <mergeCell ref="E37:H37"/>
    <mergeCell ref="C38:D38"/>
    <mergeCell ref="C39:G39"/>
    <mergeCell ref="A55:B55"/>
    <mergeCell ref="C181:G181"/>
    <mergeCell ref="C182:G182"/>
    <mergeCell ref="A86:H86"/>
    <mergeCell ref="C147:G147"/>
    <mergeCell ref="C103:G103"/>
    <mergeCell ref="C130:G130"/>
    <mergeCell ref="C146:D146"/>
    <mergeCell ref="G105:H105"/>
    <mergeCell ref="C94:G94"/>
    <mergeCell ref="C95:G95"/>
    <mergeCell ref="C204:G204"/>
    <mergeCell ref="A186:F186"/>
    <mergeCell ref="G186:H186"/>
    <mergeCell ref="A190:B190"/>
    <mergeCell ref="D190:G190"/>
    <mergeCell ref="A195:H195"/>
    <mergeCell ref="E199:H199"/>
    <mergeCell ref="D188:H188"/>
    <mergeCell ref="A198:H198"/>
    <mergeCell ref="A199:D199"/>
    <mergeCell ref="C185:G185"/>
    <mergeCell ref="C184:G184"/>
    <mergeCell ref="A188:C188"/>
    <mergeCell ref="A117:H117"/>
    <mergeCell ref="A159:F159"/>
    <mergeCell ref="A118:D118"/>
    <mergeCell ref="E118:H118"/>
    <mergeCell ref="C148:G148"/>
    <mergeCell ref="C119:D119"/>
    <mergeCell ref="A140:H140"/>
    <mergeCell ref="C285:G285"/>
    <mergeCell ref="C286:G286"/>
    <mergeCell ref="C208:G208"/>
    <mergeCell ref="A193:H193"/>
    <mergeCell ref="A187:H187"/>
    <mergeCell ref="C200:D200"/>
    <mergeCell ref="C201:G201"/>
    <mergeCell ref="C202:G202"/>
    <mergeCell ref="C203:G203"/>
    <mergeCell ref="A194:H194"/>
    <mergeCell ref="A275:H275"/>
    <mergeCell ref="A276:H276"/>
    <mergeCell ref="C282:G282"/>
    <mergeCell ref="C283:G283"/>
    <mergeCell ref="A303:H303"/>
    <mergeCell ref="A302:H302"/>
    <mergeCell ref="C293:G293"/>
    <mergeCell ref="A294:F294"/>
    <mergeCell ref="G294:H294"/>
    <mergeCell ref="A296:C296"/>
    <mergeCell ref="C424:G424"/>
    <mergeCell ref="C416:D416"/>
    <mergeCell ref="A414:H414"/>
    <mergeCell ref="E415:H415"/>
    <mergeCell ref="C367:G367"/>
    <mergeCell ref="C319:G319"/>
    <mergeCell ref="A322:H322"/>
    <mergeCell ref="A328:H328"/>
    <mergeCell ref="A334:D334"/>
    <mergeCell ref="A323:C323"/>
    <mergeCell ref="A333:H333"/>
    <mergeCell ref="C336:G336"/>
    <mergeCell ref="C337:G337"/>
    <mergeCell ref="C317:G317"/>
    <mergeCell ref="C318:G318"/>
    <mergeCell ref="A325:B325"/>
    <mergeCell ref="D325:G325"/>
    <mergeCell ref="C421:G421"/>
    <mergeCell ref="C368:G368"/>
    <mergeCell ref="A411:H411"/>
    <mergeCell ref="A410:H410"/>
    <mergeCell ref="A409:H409"/>
    <mergeCell ref="C418:G418"/>
    <mergeCell ref="A404:C404"/>
    <mergeCell ref="C373:G373"/>
    <mergeCell ref="A646:H646"/>
    <mergeCell ref="A647:C647"/>
    <mergeCell ref="D647:H647"/>
    <mergeCell ref="C643:G643"/>
    <mergeCell ref="C634:G634"/>
    <mergeCell ref="C635:G635"/>
    <mergeCell ref="C636:G636"/>
    <mergeCell ref="C637:G637"/>
    <mergeCell ref="A649:B649"/>
    <mergeCell ref="D649:G649"/>
    <mergeCell ref="C642:G642"/>
    <mergeCell ref="A645:F645"/>
    <mergeCell ref="G645:H645"/>
    <mergeCell ref="C638:G638"/>
    <mergeCell ref="C639:G639"/>
    <mergeCell ref="C640:G640"/>
    <mergeCell ref="C641:G641"/>
    <mergeCell ref="C644:G644"/>
    <mergeCell ref="A631:D631"/>
    <mergeCell ref="E631:H631"/>
    <mergeCell ref="C632:D632"/>
    <mergeCell ref="C633:G633"/>
    <mergeCell ref="A630:H630"/>
    <mergeCell ref="A627:H627"/>
    <mergeCell ref="A626:H626"/>
    <mergeCell ref="A625:H625"/>
    <mergeCell ref="A619:H619"/>
    <mergeCell ref="A620:C620"/>
    <mergeCell ref="D620:H620"/>
    <mergeCell ref="A622:B622"/>
    <mergeCell ref="D622:G622"/>
    <mergeCell ref="C615:G615"/>
    <mergeCell ref="A618:F618"/>
    <mergeCell ref="G618:H618"/>
    <mergeCell ref="C611:G611"/>
    <mergeCell ref="C612:G612"/>
    <mergeCell ref="C613:G613"/>
    <mergeCell ref="C614:G614"/>
    <mergeCell ref="C617:G617"/>
    <mergeCell ref="C616:G616"/>
    <mergeCell ref="C607:G607"/>
    <mergeCell ref="C608:G608"/>
    <mergeCell ref="C609:G609"/>
    <mergeCell ref="C610:G610"/>
    <mergeCell ref="A604:D604"/>
    <mergeCell ref="E604:H604"/>
    <mergeCell ref="C605:D605"/>
    <mergeCell ref="C606:G606"/>
    <mergeCell ref="A603:H603"/>
    <mergeCell ref="A600:H600"/>
    <mergeCell ref="A599:H599"/>
    <mergeCell ref="A598:H598"/>
    <mergeCell ref="A592:H592"/>
    <mergeCell ref="A593:C593"/>
    <mergeCell ref="D593:H593"/>
    <mergeCell ref="A595:B595"/>
    <mergeCell ref="D595:G595"/>
    <mergeCell ref="C588:G588"/>
    <mergeCell ref="A591:F591"/>
    <mergeCell ref="G591:H591"/>
    <mergeCell ref="C584:G584"/>
    <mergeCell ref="C585:G585"/>
    <mergeCell ref="C586:G586"/>
    <mergeCell ref="C587:G587"/>
    <mergeCell ref="C590:G590"/>
    <mergeCell ref="C589:G589"/>
    <mergeCell ref="C580:G580"/>
    <mergeCell ref="C581:G581"/>
    <mergeCell ref="C582:G582"/>
    <mergeCell ref="C583:G583"/>
    <mergeCell ref="A577:D577"/>
    <mergeCell ref="E577:H577"/>
    <mergeCell ref="C578:D578"/>
    <mergeCell ref="C579:G579"/>
    <mergeCell ref="A576:H576"/>
    <mergeCell ref="A571:H571"/>
    <mergeCell ref="A572:H572"/>
    <mergeCell ref="A573:H573"/>
    <mergeCell ref="A565:H565"/>
    <mergeCell ref="A566:C566"/>
    <mergeCell ref="D566:H566"/>
    <mergeCell ref="A568:B568"/>
    <mergeCell ref="D568:G568"/>
    <mergeCell ref="A564:F564"/>
    <mergeCell ref="G564:H564"/>
    <mergeCell ref="C557:G557"/>
    <mergeCell ref="C558:G558"/>
    <mergeCell ref="C559:G559"/>
    <mergeCell ref="C560:G560"/>
    <mergeCell ref="C563:G563"/>
    <mergeCell ref="C562:G562"/>
    <mergeCell ref="C561:G561"/>
    <mergeCell ref="C556:G556"/>
    <mergeCell ref="A550:D550"/>
    <mergeCell ref="E550:H550"/>
    <mergeCell ref="C551:D551"/>
    <mergeCell ref="C552:G552"/>
    <mergeCell ref="A549:H549"/>
    <mergeCell ref="C553:G553"/>
    <mergeCell ref="C554:G554"/>
    <mergeCell ref="C555:G555"/>
    <mergeCell ref="A546:H546"/>
    <mergeCell ref="A545:H545"/>
    <mergeCell ref="A544:H544"/>
    <mergeCell ref="A538:H538"/>
    <mergeCell ref="A539:C539"/>
    <mergeCell ref="D539:H539"/>
    <mergeCell ref="A541:B541"/>
    <mergeCell ref="D541:G541"/>
    <mergeCell ref="C534:G534"/>
    <mergeCell ref="A537:F537"/>
    <mergeCell ref="G537:H537"/>
    <mergeCell ref="C530:G530"/>
    <mergeCell ref="C531:G531"/>
    <mergeCell ref="C532:G532"/>
    <mergeCell ref="C533:G533"/>
    <mergeCell ref="C536:G536"/>
    <mergeCell ref="C535:G535"/>
    <mergeCell ref="C526:G526"/>
    <mergeCell ref="C527:G527"/>
    <mergeCell ref="C528:G528"/>
    <mergeCell ref="C529:G529"/>
    <mergeCell ref="A523:D523"/>
    <mergeCell ref="E523:H523"/>
    <mergeCell ref="C524:D524"/>
    <mergeCell ref="C525:G525"/>
    <mergeCell ref="A522:H522"/>
    <mergeCell ref="A519:H519"/>
    <mergeCell ref="A518:H518"/>
    <mergeCell ref="A517:H517"/>
    <mergeCell ref="A511:H511"/>
    <mergeCell ref="A512:C512"/>
    <mergeCell ref="D512:H512"/>
    <mergeCell ref="A514:B514"/>
    <mergeCell ref="D514:G514"/>
    <mergeCell ref="C507:G507"/>
    <mergeCell ref="A510:F510"/>
    <mergeCell ref="G510:H510"/>
    <mergeCell ref="C503:G503"/>
    <mergeCell ref="C504:G504"/>
    <mergeCell ref="C505:G505"/>
    <mergeCell ref="C506:G506"/>
    <mergeCell ref="C509:G509"/>
    <mergeCell ref="C508:G508"/>
    <mergeCell ref="C499:G499"/>
    <mergeCell ref="C500:G500"/>
    <mergeCell ref="C501:G501"/>
    <mergeCell ref="C502:G502"/>
    <mergeCell ref="A496:D496"/>
    <mergeCell ref="E496:H496"/>
    <mergeCell ref="C497:D497"/>
    <mergeCell ref="C498:G498"/>
    <mergeCell ref="A495:H495"/>
    <mergeCell ref="A492:H492"/>
    <mergeCell ref="A491:H491"/>
    <mergeCell ref="A490:H490"/>
    <mergeCell ref="A484:H484"/>
    <mergeCell ref="A485:C485"/>
    <mergeCell ref="D485:H485"/>
    <mergeCell ref="A487:B487"/>
    <mergeCell ref="D487:G487"/>
    <mergeCell ref="C480:G480"/>
    <mergeCell ref="A483:F483"/>
    <mergeCell ref="G483:H483"/>
    <mergeCell ref="C476:G476"/>
    <mergeCell ref="C477:G477"/>
    <mergeCell ref="C478:G478"/>
    <mergeCell ref="C479:G479"/>
    <mergeCell ref="C482:G482"/>
    <mergeCell ref="C481:G481"/>
    <mergeCell ref="C472:G472"/>
    <mergeCell ref="C473:G473"/>
    <mergeCell ref="C474:G474"/>
    <mergeCell ref="C475:G475"/>
    <mergeCell ref="A469:D469"/>
    <mergeCell ref="E469:H469"/>
    <mergeCell ref="C470:D470"/>
    <mergeCell ref="C471:G471"/>
    <mergeCell ref="A468:H468"/>
    <mergeCell ref="A465:H465"/>
    <mergeCell ref="A464:H464"/>
    <mergeCell ref="A463:H463"/>
    <mergeCell ref="A458:C458"/>
    <mergeCell ref="D458:H458"/>
    <mergeCell ref="A460:B460"/>
    <mergeCell ref="D460:G460"/>
    <mergeCell ref="C447:G447"/>
    <mergeCell ref="C448:G448"/>
    <mergeCell ref="A456:F456"/>
    <mergeCell ref="G456:H456"/>
    <mergeCell ref="A457:H457"/>
    <mergeCell ref="C451:G451"/>
    <mergeCell ref="C452:G452"/>
    <mergeCell ref="C453:G453"/>
    <mergeCell ref="C455:G455"/>
    <mergeCell ref="C454:G454"/>
    <mergeCell ref="A442:D442"/>
    <mergeCell ref="E442:H442"/>
    <mergeCell ref="A438:H438"/>
    <mergeCell ref="A437:H437"/>
    <mergeCell ref="C449:G449"/>
    <mergeCell ref="C450:G450"/>
    <mergeCell ref="C443:D443"/>
    <mergeCell ref="C444:G444"/>
    <mergeCell ref="C445:G445"/>
    <mergeCell ref="C446:G446"/>
    <mergeCell ref="A415:D415"/>
    <mergeCell ref="C422:G422"/>
    <mergeCell ref="A433:B433"/>
    <mergeCell ref="D433:G433"/>
    <mergeCell ref="A436:H436"/>
    <mergeCell ref="A441:H441"/>
    <mergeCell ref="C423:G423"/>
    <mergeCell ref="C417:G417"/>
    <mergeCell ref="C419:G419"/>
    <mergeCell ref="C420:G420"/>
    <mergeCell ref="A429:F429"/>
    <mergeCell ref="G429:H429"/>
    <mergeCell ref="A430:H430"/>
    <mergeCell ref="A431:C431"/>
    <mergeCell ref="D431:H431"/>
    <mergeCell ref="C425:G425"/>
    <mergeCell ref="C426:G426"/>
    <mergeCell ref="C427:G427"/>
    <mergeCell ref="C338:G338"/>
    <mergeCell ref="C343:G343"/>
    <mergeCell ref="E334:H334"/>
    <mergeCell ref="C309:G309"/>
    <mergeCell ref="C310:G310"/>
    <mergeCell ref="C311:G311"/>
    <mergeCell ref="C313:G313"/>
    <mergeCell ref="C316:G316"/>
    <mergeCell ref="D323:H323"/>
    <mergeCell ref="C335:D335"/>
    <mergeCell ref="A306:H306"/>
    <mergeCell ref="A307:D307"/>
    <mergeCell ref="E307:H307"/>
    <mergeCell ref="C312:G312"/>
    <mergeCell ref="C308:D308"/>
    <mergeCell ref="D296:H296"/>
    <mergeCell ref="A298:B298"/>
    <mergeCell ref="D298:G298"/>
    <mergeCell ref="C397:G397"/>
    <mergeCell ref="C398:G398"/>
    <mergeCell ref="C399:G399"/>
    <mergeCell ref="C396:G396"/>
    <mergeCell ref="C389:D389"/>
    <mergeCell ref="C390:G390"/>
    <mergeCell ref="C391:G391"/>
    <mergeCell ref="C392:G392"/>
    <mergeCell ref="C393:G393"/>
    <mergeCell ref="D404:H404"/>
    <mergeCell ref="A406:B406"/>
    <mergeCell ref="D406:G406"/>
    <mergeCell ref="A402:F402"/>
    <mergeCell ref="G402:H402"/>
    <mergeCell ref="A403:H403"/>
    <mergeCell ref="A388:D388"/>
    <mergeCell ref="E388:H388"/>
    <mergeCell ref="A384:H384"/>
    <mergeCell ref="A383:H383"/>
    <mergeCell ref="C394:G394"/>
    <mergeCell ref="C395:G395"/>
    <mergeCell ref="A382:H382"/>
    <mergeCell ref="D377:H377"/>
    <mergeCell ref="C369:G369"/>
    <mergeCell ref="A387:H387"/>
    <mergeCell ref="C370:G370"/>
    <mergeCell ref="C371:G371"/>
    <mergeCell ref="C372:G372"/>
    <mergeCell ref="A377:C377"/>
    <mergeCell ref="A375:F375"/>
    <mergeCell ref="G375:H375"/>
    <mergeCell ref="D379:G379"/>
    <mergeCell ref="A376:H376"/>
    <mergeCell ref="A357:H357"/>
    <mergeCell ref="A356:H356"/>
    <mergeCell ref="A355:H355"/>
    <mergeCell ref="C366:G366"/>
    <mergeCell ref="C374:G374"/>
    <mergeCell ref="C364:G364"/>
    <mergeCell ref="C365:G365"/>
    <mergeCell ref="G348:H348"/>
    <mergeCell ref="C344:G344"/>
    <mergeCell ref="C347:G347"/>
    <mergeCell ref="D350:H350"/>
    <mergeCell ref="A352:B352"/>
    <mergeCell ref="D352:G352"/>
    <mergeCell ref="C345:G345"/>
    <mergeCell ref="C346:G346"/>
    <mergeCell ref="C287:G287"/>
    <mergeCell ref="C288:G288"/>
    <mergeCell ref="A268:H268"/>
    <mergeCell ref="A330:H330"/>
    <mergeCell ref="A329:H329"/>
    <mergeCell ref="A348:F348"/>
    <mergeCell ref="C339:G339"/>
    <mergeCell ref="C340:G340"/>
    <mergeCell ref="C341:G341"/>
    <mergeCell ref="C342:G342"/>
    <mergeCell ref="C266:G266"/>
    <mergeCell ref="G267:H267"/>
    <mergeCell ref="A295:H295"/>
    <mergeCell ref="C284:G284"/>
    <mergeCell ref="C281:D281"/>
    <mergeCell ref="A279:H279"/>
    <mergeCell ref="A280:D280"/>
    <mergeCell ref="E280:H280"/>
    <mergeCell ref="C289:G289"/>
    <mergeCell ref="C291:G291"/>
    <mergeCell ref="A271:B271"/>
    <mergeCell ref="D271:G271"/>
    <mergeCell ref="C256:G256"/>
    <mergeCell ref="C257:G257"/>
    <mergeCell ref="C258:G258"/>
    <mergeCell ref="C259:G259"/>
    <mergeCell ref="A267:F267"/>
    <mergeCell ref="C260:G260"/>
    <mergeCell ref="C261:G261"/>
    <mergeCell ref="C262:G262"/>
    <mergeCell ref="D244:G244"/>
    <mergeCell ref="A247:H247"/>
    <mergeCell ref="A274:H274"/>
    <mergeCell ref="C290:G290"/>
    <mergeCell ref="A249:H249"/>
    <mergeCell ref="A248:H248"/>
    <mergeCell ref="C263:G263"/>
    <mergeCell ref="C264:G264"/>
    <mergeCell ref="A269:C269"/>
    <mergeCell ref="D269:H269"/>
    <mergeCell ref="A240:F240"/>
    <mergeCell ref="G240:H240"/>
    <mergeCell ref="C239:G239"/>
    <mergeCell ref="C238:G238"/>
    <mergeCell ref="C255:G255"/>
    <mergeCell ref="A252:H252"/>
    <mergeCell ref="A253:D253"/>
    <mergeCell ref="E253:H253"/>
    <mergeCell ref="C254:D254"/>
    <mergeCell ref="A244:B244"/>
    <mergeCell ref="A225:H225"/>
    <mergeCell ref="A222:H222"/>
    <mergeCell ref="A221:H221"/>
    <mergeCell ref="A226:D226"/>
    <mergeCell ref="E226:H226"/>
    <mergeCell ref="C227:D227"/>
    <mergeCell ref="D215:H215"/>
    <mergeCell ref="A217:B217"/>
    <mergeCell ref="D217:G217"/>
    <mergeCell ref="A214:H214"/>
    <mergeCell ref="A215:C215"/>
    <mergeCell ref="A220:H220"/>
    <mergeCell ref="C14:G14"/>
    <mergeCell ref="A113:H113"/>
    <mergeCell ref="A112:H112"/>
    <mergeCell ref="A85:H85"/>
    <mergeCell ref="C96:G96"/>
    <mergeCell ref="C97:G97"/>
    <mergeCell ref="A109:B109"/>
    <mergeCell ref="C99:G99"/>
    <mergeCell ref="C100:G100"/>
    <mergeCell ref="C101:G101"/>
    <mergeCell ref="A107:C107"/>
    <mergeCell ref="D107:H107"/>
    <mergeCell ref="A10:D10"/>
    <mergeCell ref="E10:H10"/>
    <mergeCell ref="G24:H24"/>
    <mergeCell ref="A24:F24"/>
    <mergeCell ref="C11:D11"/>
    <mergeCell ref="C12:G12"/>
    <mergeCell ref="C13:G13"/>
    <mergeCell ref="A51:F51"/>
    <mergeCell ref="C205:G205"/>
    <mergeCell ref="C206:G206"/>
    <mergeCell ref="C207:G207"/>
    <mergeCell ref="A213:F213"/>
    <mergeCell ref="G213:H213"/>
    <mergeCell ref="C212:G212"/>
    <mergeCell ref="C210:G210"/>
    <mergeCell ref="C209:G209"/>
    <mergeCell ref="C211:G211"/>
    <mergeCell ref="C179:G179"/>
    <mergeCell ref="C176:G176"/>
    <mergeCell ref="A171:H171"/>
    <mergeCell ref="A172:D172"/>
    <mergeCell ref="E172:H172"/>
    <mergeCell ref="C173:D173"/>
    <mergeCell ref="C175:G175"/>
    <mergeCell ref="C178:G178"/>
    <mergeCell ref="C174:G174"/>
    <mergeCell ref="G159:H159"/>
    <mergeCell ref="A163:B163"/>
    <mergeCell ref="D163:G163"/>
    <mergeCell ref="A161:C161"/>
    <mergeCell ref="D161:H161"/>
    <mergeCell ref="A167:H167"/>
    <mergeCell ref="A168:H168"/>
    <mergeCell ref="C183:G183"/>
    <mergeCell ref="C152:G152"/>
    <mergeCell ref="C154:G154"/>
    <mergeCell ref="C155:G155"/>
    <mergeCell ref="C156:G156"/>
    <mergeCell ref="A160:H160"/>
    <mergeCell ref="C177:G177"/>
    <mergeCell ref="C153:G153"/>
    <mergeCell ref="C157:G157"/>
    <mergeCell ref="A166:H166"/>
    <mergeCell ref="A141:H141"/>
    <mergeCell ref="D136:G136"/>
    <mergeCell ref="A133:H133"/>
    <mergeCell ref="C149:G149"/>
    <mergeCell ref="C150:G150"/>
    <mergeCell ref="C151:G151"/>
    <mergeCell ref="A145:D145"/>
    <mergeCell ref="E145:H145"/>
    <mergeCell ref="A144:H144"/>
    <mergeCell ref="C128:G128"/>
    <mergeCell ref="C121:G121"/>
    <mergeCell ref="C125:G125"/>
    <mergeCell ref="A132:F132"/>
    <mergeCell ref="C129:G129"/>
    <mergeCell ref="A139:H139"/>
    <mergeCell ref="A134:C134"/>
    <mergeCell ref="D134:H134"/>
    <mergeCell ref="G132:H132"/>
    <mergeCell ref="A136:B136"/>
    <mergeCell ref="A1:G2"/>
    <mergeCell ref="C47:G47"/>
    <mergeCell ref="C74:G74"/>
    <mergeCell ref="C71:G71"/>
    <mergeCell ref="C67:G67"/>
    <mergeCell ref="C72:G72"/>
    <mergeCell ref="C73:G73"/>
    <mergeCell ref="C48:G48"/>
    <mergeCell ref="D55:G55"/>
    <mergeCell ref="A9:H9"/>
    <mergeCell ref="A4:H4"/>
    <mergeCell ref="A106:H106"/>
    <mergeCell ref="A78:F78"/>
    <mergeCell ref="A64:D64"/>
    <mergeCell ref="C41:G41"/>
    <mergeCell ref="C45:G45"/>
    <mergeCell ref="C42:G42"/>
    <mergeCell ref="C43:G43"/>
    <mergeCell ref="G78:H78"/>
    <mergeCell ref="A79:H79"/>
    <mergeCell ref="A6:H6"/>
    <mergeCell ref="A5:H5"/>
    <mergeCell ref="A25:H25"/>
    <mergeCell ref="A28:B28"/>
    <mergeCell ref="D28:G28"/>
    <mergeCell ref="A26:C26"/>
    <mergeCell ref="D26:H26"/>
    <mergeCell ref="C23:G23"/>
    <mergeCell ref="C15:G15"/>
    <mergeCell ref="C16:G16"/>
    <mergeCell ref="A53:C53"/>
    <mergeCell ref="C50:G50"/>
    <mergeCell ref="C49:G49"/>
    <mergeCell ref="C40:G40"/>
    <mergeCell ref="C17:G17"/>
    <mergeCell ref="C18:G18"/>
    <mergeCell ref="C19:G19"/>
    <mergeCell ref="C20:G20"/>
    <mergeCell ref="A36:H36"/>
    <mergeCell ref="A32:H32"/>
    <mergeCell ref="A31:H31"/>
    <mergeCell ref="C21:G21"/>
    <mergeCell ref="C22:G22"/>
    <mergeCell ref="C131:G131"/>
    <mergeCell ref="C158:G158"/>
    <mergeCell ref="A80:C80"/>
    <mergeCell ref="D80:H80"/>
    <mergeCell ref="C92:D92"/>
    <mergeCell ref="A90:H90"/>
    <mergeCell ref="A82:B82"/>
    <mergeCell ref="D109:G109"/>
    <mergeCell ref="C228:G228"/>
    <mergeCell ref="C229:G229"/>
    <mergeCell ref="C233:G233"/>
    <mergeCell ref="C126:G126"/>
    <mergeCell ref="C127:G127"/>
    <mergeCell ref="C122:G122"/>
    <mergeCell ref="C123:G123"/>
    <mergeCell ref="C124:G124"/>
    <mergeCell ref="C120:G120"/>
    <mergeCell ref="A242:C242"/>
    <mergeCell ref="D242:H242"/>
    <mergeCell ref="A241:H241"/>
    <mergeCell ref="C234:G234"/>
    <mergeCell ref="C230:G230"/>
    <mergeCell ref="C231:G231"/>
    <mergeCell ref="C232:G232"/>
    <mergeCell ref="C235:G235"/>
    <mergeCell ref="C236:G236"/>
    <mergeCell ref="C237:G237"/>
    <mergeCell ref="C401:G401"/>
    <mergeCell ref="C428:G428"/>
    <mergeCell ref="A349:H349"/>
    <mergeCell ref="A360:H360"/>
    <mergeCell ref="A361:D361"/>
    <mergeCell ref="E361:H361"/>
    <mergeCell ref="C363:G363"/>
    <mergeCell ref="C362:D362"/>
    <mergeCell ref="A350:C350"/>
    <mergeCell ref="A379:B379"/>
  </mergeCells>
  <printOptions horizontalCentered="1"/>
  <pageMargins left="0.7874015748031497" right="0.7874015748031497" top="0.64" bottom="1.1023622047244095" header="0.31496062992125984" footer="0.43"/>
  <pageSetup fitToHeight="0" fitToWidth="1" horizontalDpi="600" verticalDpi="600" orientation="portrait" paperSize="9" scale="96" r:id="rId2"/>
  <headerFooter alignWithMargins="0">
    <oddHeader>&amp;CPage &amp;P</oddHeader>
    <oddFooter>&amp;C&amp;F</oddFooter>
  </headerFooter>
  <rowBreaks count="23" manualBreakCount="23">
    <brk id="29" max="7" man="1"/>
    <brk id="56" max="7" man="1"/>
    <brk id="83" max="7" man="1"/>
    <brk id="110" max="7" man="1"/>
    <brk id="137" max="7" man="1"/>
    <brk id="164" max="7" man="1"/>
    <brk id="191" max="7" man="1"/>
    <brk id="218" max="7" man="1"/>
    <brk id="245" max="255" man="1"/>
    <brk id="272" max="255" man="1"/>
    <brk id="299" max="255" man="1"/>
    <brk id="326" max="255" man="1"/>
    <brk id="353" max="255" man="1"/>
    <brk id="380" max="255" man="1"/>
    <brk id="407" max="255" man="1"/>
    <brk id="434" max="255" man="1"/>
    <brk id="461" max="255" man="1"/>
    <brk id="488" max="255" man="1"/>
    <brk id="515" max="255" man="1"/>
    <brk id="542" max="255" man="1"/>
    <brk id="569" max="255" man="1"/>
    <brk id="596" max="255" man="1"/>
    <brk id="623" max="255" man="1"/>
  </rowBreaks>
  <drawing r:id="rId1"/>
</worksheet>
</file>

<file path=xl/worksheets/sheet4.xml><?xml version="1.0" encoding="utf-8"?>
<worksheet xmlns="http://schemas.openxmlformats.org/spreadsheetml/2006/main" xmlns:r="http://schemas.openxmlformats.org/officeDocument/2006/relationships">
  <sheetPr codeName="Feuil1"/>
  <dimension ref="A1:BR272"/>
  <sheetViews>
    <sheetView showGridLines="0" view="pageBreakPreview" zoomScale="75" zoomScaleSheetLayoutView="75" zoomScalePageLayoutView="0" workbookViewId="0" topLeftCell="A1">
      <pane ySplit="3" topLeftCell="A148" activePane="bottomLeft" state="frozen"/>
      <selection pane="topLeft" activeCell="A1" sqref="A1"/>
      <selection pane="bottomLeft" activeCell="I160" sqref="I160"/>
    </sheetView>
  </sheetViews>
  <sheetFormatPr defaultColWidth="11.421875" defaultRowHeight="12.75"/>
  <cols>
    <col min="1" max="1" width="4.8515625" style="7" customWidth="1"/>
    <col min="2" max="2" width="6.421875" style="8" customWidth="1"/>
    <col min="3" max="3" width="13.28125" style="8" customWidth="1"/>
    <col min="4" max="4" width="6.8515625" style="8" customWidth="1"/>
    <col min="5" max="5" width="10.7109375" style="8" customWidth="1"/>
    <col min="6" max="6" width="24.8515625" style="8" customWidth="1"/>
    <col min="7" max="7" width="9.57421875" style="8" customWidth="1"/>
    <col min="8" max="8" width="3.28125" style="8" customWidth="1"/>
    <col min="9" max="9" width="9.57421875" style="8" customWidth="1"/>
    <col min="10" max="10" width="6.421875" style="7" customWidth="1"/>
    <col min="11" max="11" width="6.28125" style="8" customWidth="1"/>
    <col min="12" max="16" width="7.140625" style="8" customWidth="1"/>
    <col min="17" max="17" width="29.28125" style="8" customWidth="1"/>
    <col min="18" max="18" width="9.421875" style="8" customWidth="1"/>
    <col min="19" max="19" width="9.140625" style="8" hidden="1" customWidth="1"/>
    <col min="20" max="20" width="9.7109375" style="8" hidden="1" customWidth="1"/>
    <col min="21" max="52" width="7.28125" style="8" hidden="1" customWidth="1"/>
    <col min="53" max="68" width="7.28125" style="6" hidden="1" customWidth="1"/>
    <col min="69" max="72" width="11.421875" style="6" customWidth="1"/>
    <col min="73" max="78" width="4.421875" style="6" customWidth="1"/>
    <col min="79" max="122" width="4.421875" style="6" hidden="1" customWidth="1"/>
    <col min="123" max="123" width="4.421875" style="6" customWidth="1"/>
    <col min="124" max="16384" width="11.421875" style="6" customWidth="1"/>
  </cols>
  <sheetData>
    <row r="1" spans="1:70" ht="73.5" customHeight="1" thickBot="1">
      <c r="A1" s="229" t="s">
        <v>44</v>
      </c>
      <c r="B1" s="229"/>
      <c r="C1" s="229"/>
      <c r="D1" s="229"/>
      <c r="E1" s="229"/>
      <c r="F1" s="229"/>
      <c r="G1" s="229"/>
      <c r="H1" s="229"/>
      <c r="I1" s="229"/>
      <c r="J1" s="229"/>
      <c r="K1" s="229"/>
      <c r="L1" s="229"/>
      <c r="M1" s="229"/>
      <c r="N1" s="229"/>
      <c r="O1" s="229"/>
      <c r="P1" s="229"/>
      <c r="Q1" s="229"/>
      <c r="R1" s="229"/>
      <c r="S1" s="130"/>
      <c r="T1" s="130"/>
      <c r="U1" s="130"/>
      <c r="V1" s="130"/>
      <c r="W1" s="130"/>
      <c r="X1" s="130"/>
      <c r="Y1" s="130"/>
      <c r="Z1" s="130"/>
      <c r="AA1" s="130"/>
      <c r="AB1" s="130"/>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9"/>
      <c r="BB1" s="129"/>
      <c r="BC1" s="129"/>
      <c r="BD1" s="129"/>
      <c r="BE1" s="129"/>
      <c r="BF1" s="129"/>
      <c r="BG1" s="129"/>
      <c r="BH1" s="129"/>
      <c r="BI1" s="129"/>
      <c r="BJ1" s="129"/>
      <c r="BK1" s="129"/>
      <c r="BL1" s="129"/>
      <c r="BM1" s="129"/>
      <c r="BN1" s="129"/>
      <c r="BO1" s="129"/>
      <c r="BP1" s="129"/>
      <c r="BQ1" s="129"/>
      <c r="BR1" s="129"/>
    </row>
    <row r="2" spans="1:70" ht="37.5" customHeight="1" thickBot="1">
      <c r="A2" s="230" t="s">
        <v>39</v>
      </c>
      <c r="B2" s="230"/>
      <c r="C2" s="230"/>
      <c r="D2" s="230"/>
      <c r="E2" s="230"/>
      <c r="F2" s="230"/>
      <c r="G2" s="230"/>
      <c r="H2" s="230"/>
      <c r="I2" s="230"/>
      <c r="J2" s="230"/>
      <c r="K2" s="230"/>
      <c r="L2" s="230"/>
      <c r="M2" s="230"/>
      <c r="N2" s="230"/>
      <c r="O2" s="230"/>
      <c r="P2" s="230"/>
      <c r="Q2" s="231"/>
      <c r="R2" s="132">
        <v>6</v>
      </c>
      <c r="S2" s="130"/>
      <c r="T2" s="130"/>
      <c r="U2" s="130"/>
      <c r="V2" s="130"/>
      <c r="W2" s="130"/>
      <c r="X2" s="130"/>
      <c r="Y2" s="130"/>
      <c r="Z2" s="130"/>
      <c r="AA2" s="130"/>
      <c r="AB2" s="130"/>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9"/>
      <c r="BB2" s="129"/>
      <c r="BC2" s="129"/>
      <c r="BD2" s="129"/>
      <c r="BE2" s="129"/>
      <c r="BF2" s="129"/>
      <c r="BG2" s="129"/>
      <c r="BH2" s="129"/>
      <c r="BI2" s="129"/>
      <c r="BJ2" s="129"/>
      <c r="BK2" s="129"/>
      <c r="BL2" s="129"/>
      <c r="BM2" s="129"/>
      <c r="BN2" s="129"/>
      <c r="BO2" s="129"/>
      <c r="BP2" s="129"/>
      <c r="BQ2" s="129"/>
      <c r="BR2" s="129"/>
    </row>
    <row r="3" spans="1:70" ht="35.25" customHeight="1">
      <c r="A3" s="131"/>
      <c r="B3" s="131"/>
      <c r="C3" s="131"/>
      <c r="D3" s="131"/>
      <c r="E3" s="131"/>
      <c r="F3" s="131"/>
      <c r="G3" s="131"/>
      <c r="H3" s="131"/>
      <c r="I3" s="131"/>
      <c r="J3" s="131"/>
      <c r="K3" s="131"/>
      <c r="L3" s="131"/>
      <c r="M3" s="131"/>
      <c r="N3" s="131"/>
      <c r="O3" s="131"/>
      <c r="P3" s="131"/>
      <c r="Q3" s="131"/>
      <c r="R3" s="131"/>
      <c r="S3" s="130"/>
      <c r="T3" s="130"/>
      <c r="U3" s="130"/>
      <c r="V3" s="130"/>
      <c r="W3" s="130"/>
      <c r="X3" s="130"/>
      <c r="Y3" s="130"/>
      <c r="Z3" s="130"/>
      <c r="AA3" s="130"/>
      <c r="AB3" s="130"/>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9"/>
      <c r="BB3" s="129"/>
      <c r="BC3" s="129"/>
      <c r="BD3" s="129"/>
      <c r="BE3" s="129"/>
      <c r="BF3" s="129"/>
      <c r="BG3" s="129"/>
      <c r="BH3" s="129"/>
      <c r="BI3" s="129"/>
      <c r="BJ3" s="129"/>
      <c r="BK3" s="129"/>
      <c r="BL3" s="129"/>
      <c r="BM3" s="129"/>
      <c r="BN3" s="129"/>
      <c r="BO3" s="129"/>
      <c r="BP3" s="129"/>
      <c r="BQ3" s="129"/>
      <c r="BR3" s="129"/>
    </row>
    <row r="4" spans="1:70" ht="15" customHeight="1">
      <c r="A4" s="131"/>
      <c r="B4" s="131"/>
      <c r="C4" s="131"/>
      <c r="D4" s="131"/>
      <c r="E4" s="131"/>
      <c r="F4" s="131"/>
      <c r="G4" s="131"/>
      <c r="H4" s="131"/>
      <c r="I4" s="131"/>
      <c r="J4" s="131"/>
      <c r="K4" s="131"/>
      <c r="L4" s="131"/>
      <c r="M4" s="131"/>
      <c r="N4" s="131"/>
      <c r="O4" s="131"/>
      <c r="P4" s="131"/>
      <c r="Q4" s="131"/>
      <c r="R4" s="131"/>
      <c r="S4" s="130"/>
      <c r="T4" s="130"/>
      <c r="U4" s="130"/>
      <c r="V4" s="130"/>
      <c r="W4" s="130"/>
      <c r="X4" s="130"/>
      <c r="Y4" s="130"/>
      <c r="Z4" s="130"/>
      <c r="AA4" s="130"/>
      <c r="AB4" s="130"/>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9"/>
      <c r="BB4" s="129"/>
      <c r="BC4" s="129"/>
      <c r="BD4" s="129"/>
      <c r="BE4" s="129"/>
      <c r="BF4" s="129"/>
      <c r="BG4" s="129"/>
      <c r="BH4" s="129"/>
      <c r="BI4" s="129"/>
      <c r="BJ4" s="129"/>
      <c r="BK4" s="129"/>
      <c r="BL4" s="129"/>
      <c r="BM4" s="129"/>
      <c r="BN4" s="129"/>
      <c r="BO4" s="129"/>
      <c r="BP4" s="129"/>
      <c r="BQ4" s="129"/>
      <c r="BR4" s="129"/>
    </row>
    <row r="5" spans="1:68" ht="40.5" customHeight="1">
      <c r="A5" s="222" t="str">
        <f>Prépa!D2</f>
        <v>INTERCLUBS PAR EQUIPES PROMOTION MESSIEURS</v>
      </c>
      <c r="B5" s="222"/>
      <c r="C5" s="222"/>
      <c r="D5" s="222"/>
      <c r="E5" s="222"/>
      <c r="F5" s="222"/>
      <c r="G5" s="222"/>
      <c r="H5" s="222"/>
      <c r="I5" s="222"/>
      <c r="J5" s="222"/>
      <c r="K5" s="222"/>
      <c r="L5" s="222"/>
      <c r="M5" s="222"/>
      <c r="N5" s="222"/>
      <c r="O5" s="222"/>
      <c r="P5" s="222"/>
      <c r="Q5" s="222"/>
      <c r="R5" s="222"/>
      <c r="U5" s="61" t="str">
        <f>Prépa!$D11</f>
        <v>BADEN</v>
      </c>
      <c r="W5" s="60" t="str">
        <f>Prépa!$D13</f>
        <v>BAUGE</v>
      </c>
      <c r="Y5" s="60" t="str">
        <f>Prépa!$D15</f>
        <v>CH. CHEVERNY</v>
      </c>
      <c r="AA5" s="60" t="str">
        <f>Prépa!$D17</f>
        <v>CH. MAINTENON</v>
      </c>
      <c r="AC5" s="60" t="str">
        <f>Prépa!$D19</f>
        <v>CHARTRES FONTEN</v>
      </c>
      <c r="AE5" s="60" t="str">
        <f>Prépa!$D21</f>
        <v>CHOLET</v>
      </c>
      <c r="AG5" s="60" t="str">
        <f>Prépa!$D23</f>
        <v>CORNOUAILLE</v>
      </c>
      <c r="AI5" s="60" t="str">
        <f>Prépa!$D25</f>
        <v>GLORIETTE</v>
      </c>
      <c r="AK5" s="60" t="str">
        <f>Prépa!$D27</f>
        <v>GUERANDE</v>
      </c>
      <c r="AM5" s="60" t="str">
        <f>Prépa!$D29</f>
        <v>LAVAL</v>
      </c>
      <c r="AO5" s="60" t="str">
        <f>Prépa!$D31</f>
        <v>LES FONTENELLES</v>
      </c>
      <c r="AQ5" s="60" t="str">
        <f>Prépa!$D33</f>
        <v>L'ODET</v>
      </c>
      <c r="AS5" s="60" t="str">
        <f>Prépa!$D35</f>
        <v>NANTES VIGNEUX</v>
      </c>
      <c r="AU5" s="60" t="str">
        <f>Prépa!$D37</f>
        <v>ORLEANS LIMERE</v>
      </c>
      <c r="AW5" s="60" t="str">
        <f>Prépa!$D39</f>
        <v>ORMES</v>
      </c>
      <c r="AY5" s="60" t="str">
        <f>Prépa!$D41</f>
        <v>PICARDIERE</v>
      </c>
      <c r="BA5" s="60" t="str">
        <f>Prépa!$D43</f>
        <v>PLOEMEUR</v>
      </c>
      <c r="BB5" s="8"/>
      <c r="BC5" s="60" t="str">
        <f>Prépa!$D45</f>
        <v>PORNIC</v>
      </c>
      <c r="BD5" s="8"/>
      <c r="BE5" s="60" t="str">
        <f>Prépa!$D47</f>
        <v>ROCHERS SEVIGNE</v>
      </c>
      <c r="BF5" s="8"/>
      <c r="BG5" s="60" t="str">
        <f>Prépa!$D49</f>
        <v>SANCERRE</v>
      </c>
      <c r="BH5" s="8"/>
      <c r="BI5" s="60" t="str">
        <f>Prépa!$D51</f>
        <v>ST CAST</v>
      </c>
      <c r="BJ5" s="8"/>
      <c r="BK5" s="60" t="str">
        <f>Prépa!$D53</f>
        <v>ST SAMSON</v>
      </c>
      <c r="BL5" s="8"/>
      <c r="BM5" s="60" t="str">
        <f>Prépa!$D55</f>
        <v>TOURS ARDREE</v>
      </c>
      <c r="BN5" s="8"/>
      <c r="BO5" s="60">
        <f>Prépa!$D57</f>
        <v>0</v>
      </c>
      <c r="BP5" s="8"/>
    </row>
    <row r="6" spans="1:68" ht="21" customHeight="1">
      <c r="A6" s="222" t="str">
        <f>Prépa!D4</f>
        <v>Ligue des Pays de la Loire</v>
      </c>
      <c r="B6" s="222"/>
      <c r="C6" s="222"/>
      <c r="D6" s="222"/>
      <c r="E6" s="222"/>
      <c r="F6" s="222"/>
      <c r="G6" s="222"/>
      <c r="H6" s="222"/>
      <c r="I6" s="222"/>
      <c r="J6" s="222"/>
      <c r="K6" s="222"/>
      <c r="L6" s="222"/>
      <c r="M6" s="222"/>
      <c r="N6" s="222"/>
      <c r="O6" s="222"/>
      <c r="P6" s="222"/>
      <c r="Q6" s="222"/>
      <c r="R6" s="222"/>
      <c r="U6" s="60" t="str">
        <f>Particip!$C12</f>
        <v>PRODAUL Benjamin</v>
      </c>
      <c r="V6" s="60">
        <f>Particip!$B12</f>
        <v>4.1</v>
      </c>
      <c r="W6" s="60" t="str">
        <f>Particip!$C39</f>
        <v>BREBION Alain</v>
      </c>
      <c r="X6" s="60">
        <f>Particip!$B39</f>
        <v>-0.3</v>
      </c>
      <c r="Y6" s="60" t="str">
        <f>Particip!$C66</f>
        <v>BRUNET Thierry</v>
      </c>
      <c r="Z6" s="60">
        <f>Particip!$B66</f>
        <v>4.7</v>
      </c>
      <c r="AA6" s="60" t="str">
        <f>Particip!$C93</f>
        <v>MAZARS Jean Louis</v>
      </c>
      <c r="AB6" s="60">
        <f>Particip!$B93</f>
        <v>4.6</v>
      </c>
      <c r="AC6" s="60" t="str">
        <f>Particip!$C120</f>
        <v>HELIAS Francois</v>
      </c>
      <c r="AD6" s="60">
        <f>Particip!$B120</f>
        <v>3.2</v>
      </c>
      <c r="AE6" s="60" t="str">
        <f>Particip!$C147</f>
        <v>MERLET Laurent</v>
      </c>
      <c r="AF6" s="60">
        <f>Particip!$B147</f>
        <v>0.9</v>
      </c>
      <c r="AG6" s="60" t="str">
        <f>Particip!$C174</f>
        <v>QUEINNEC Victor</v>
      </c>
      <c r="AH6" s="60">
        <f>Particip!$B174</f>
        <v>0.5</v>
      </c>
      <c r="AI6" s="60" t="str">
        <f>Particip!$C201</f>
        <v>AUTRAN Gaspard</v>
      </c>
      <c r="AJ6" s="60">
        <f>Particip!$B201</f>
        <v>7.3</v>
      </c>
      <c r="AK6" s="60" t="str">
        <f>Particip!$C228</f>
        <v>METAYER Benoist</v>
      </c>
      <c r="AL6" s="60">
        <f>Particip!$B228</f>
        <v>3.2</v>
      </c>
      <c r="AM6" s="60" t="str">
        <f>Particip!$C255</f>
        <v>PETITPAS Antoine</v>
      </c>
      <c r="AN6" s="60">
        <f>Particip!$B255</f>
        <v>2.1</v>
      </c>
      <c r="AO6" s="60" t="str">
        <f>Particip!$C282</f>
        <v>VOISIN Nicolas</v>
      </c>
      <c r="AP6" s="60">
        <f>Particip!$B282</f>
        <v>-0.2</v>
      </c>
      <c r="AQ6" s="60" t="str">
        <f>Particip!$C309</f>
        <v>LUCAS Vincent</v>
      </c>
      <c r="AR6" s="60">
        <f>Particip!$B309</f>
        <v>1.7</v>
      </c>
      <c r="AS6" s="60" t="str">
        <f>Particip!$C336</f>
        <v>VARREL Guillaume</v>
      </c>
      <c r="AT6" s="60">
        <f>Particip!$B336</f>
        <v>2.8</v>
      </c>
      <c r="AU6" s="60" t="str">
        <f>Particip!$C363</f>
        <v>PICARD Christophe</v>
      </c>
      <c r="AV6" s="60">
        <f>Particip!$B363</f>
        <v>3.7</v>
      </c>
      <c r="AW6" s="60" t="str">
        <f>Particip!$C390</f>
        <v>JAHAN Bruno</v>
      </c>
      <c r="AX6" s="60">
        <f>Particip!$B390</f>
        <v>4.1</v>
      </c>
      <c r="AY6" s="60" t="str">
        <f>Particip!$C417</f>
        <v>FROMENTEAU Florian</v>
      </c>
      <c r="AZ6" s="60">
        <f>Particip!$B417</f>
        <v>4.4</v>
      </c>
      <c r="BA6" s="60" t="str">
        <f>Particip!$C444</f>
        <v>HERSELMAN Robert</v>
      </c>
      <c r="BB6" s="60">
        <f>Particip!$B444</f>
        <v>0.2</v>
      </c>
      <c r="BC6" s="60" t="str">
        <f>Particip!$C471</f>
        <v>VANDOMMELE Loic</v>
      </c>
      <c r="BD6" s="60">
        <f>Particip!$B471</f>
        <v>5.7</v>
      </c>
      <c r="BE6" s="60" t="str">
        <f>Particip!$C498</f>
        <v>BEAULIEU Guillaume</v>
      </c>
      <c r="BF6" s="60">
        <f>Particip!$B498</f>
        <v>1.6</v>
      </c>
      <c r="BG6" s="60" t="str">
        <f>Particip!$C525</f>
        <v>FENIOUX Jean- Michel</v>
      </c>
      <c r="BH6" s="60">
        <f>Particip!$B525</f>
        <v>4.5</v>
      </c>
      <c r="BI6" s="60" t="str">
        <f>Particip!$C552</f>
        <v>LEFEUVRE Philippe</v>
      </c>
      <c r="BJ6" s="60">
        <f>Particip!$B552</f>
        <v>2</v>
      </c>
      <c r="BK6" s="60" t="str">
        <f>Particip!$C579</f>
        <v>TOUPIN Luc</v>
      </c>
      <c r="BL6" s="60">
        <f>Particip!$B579</f>
        <v>1.8</v>
      </c>
      <c r="BM6" s="60" t="str">
        <f>Particip!$C606</f>
        <v>HUART Jeremy</v>
      </c>
      <c r="BN6" s="60">
        <f>Particip!$B606</f>
        <v>3.5</v>
      </c>
      <c r="BO6" s="60">
        <f>Particip!$C633</f>
        <v>0</v>
      </c>
      <c r="BP6" s="60">
        <f>Particip!$B633</f>
        <v>0</v>
      </c>
    </row>
    <row r="7" spans="1:68" ht="21" customHeight="1">
      <c r="A7" s="232" t="str">
        <f>Prépa!D6</f>
        <v>6 &amp; 7 MAI 2017    GOLF DE LAVAL</v>
      </c>
      <c r="B7" s="232"/>
      <c r="C7" s="232"/>
      <c r="D7" s="232"/>
      <c r="E7" s="232"/>
      <c r="F7" s="232"/>
      <c r="G7" s="232"/>
      <c r="H7" s="232"/>
      <c r="I7" s="232"/>
      <c r="J7" s="232"/>
      <c r="K7" s="232"/>
      <c r="L7" s="232"/>
      <c r="M7" s="232"/>
      <c r="N7" s="232"/>
      <c r="O7" s="232"/>
      <c r="P7" s="232"/>
      <c r="Q7" s="232"/>
      <c r="R7" s="232"/>
      <c r="U7" s="60" t="str">
        <f>Particip!$C13</f>
        <v>DAMBREVILLE Benjamin</v>
      </c>
      <c r="V7" s="60">
        <f>Particip!$B13</f>
        <v>4.8</v>
      </c>
      <c r="W7" s="60" t="str">
        <f>Particip!$C40</f>
        <v>ROCHAIS Hugues</v>
      </c>
      <c r="X7" s="60">
        <f>Particip!$B40</f>
        <v>-0.3</v>
      </c>
      <c r="Y7" s="60" t="str">
        <f>Particip!$C67</f>
        <v>FOUQUET Nicolas</v>
      </c>
      <c r="Z7" s="60">
        <f>Particip!$B67</f>
        <v>4.7</v>
      </c>
      <c r="AA7" s="60" t="str">
        <f>Particip!$C94</f>
        <v>BORDIER Pierre-Louis</v>
      </c>
      <c r="AB7" s="60">
        <f>Particip!$B94</f>
        <v>5.3</v>
      </c>
      <c r="AC7" s="60" t="str">
        <f>Particip!$C121</f>
        <v>DEBRUN Marc</v>
      </c>
      <c r="AD7" s="60">
        <f>Particip!$B121</f>
        <v>7</v>
      </c>
      <c r="AE7" s="60" t="str">
        <f>Particip!$C148</f>
        <v>BACK Stéphane</v>
      </c>
      <c r="AF7" s="60">
        <f>Particip!$B148</f>
        <v>2.9</v>
      </c>
      <c r="AG7" s="60" t="str">
        <f>Particip!$C175</f>
        <v>LE DOEUFF Léo</v>
      </c>
      <c r="AH7" s="60">
        <f>Particip!$B175</f>
        <v>3.1</v>
      </c>
      <c r="AI7" s="60" t="str">
        <f>Particip!$C202</f>
        <v>BROHAN Tristan</v>
      </c>
      <c r="AJ7" s="60">
        <f>Particip!$B202</f>
        <v>7.9</v>
      </c>
      <c r="AK7" s="60" t="str">
        <f>Particip!$C229</f>
        <v>LACHAUD Jacques</v>
      </c>
      <c r="AL7" s="60">
        <f>Particip!$B229</f>
        <v>5.7</v>
      </c>
      <c r="AM7" s="60" t="str">
        <f>Particip!$C256</f>
        <v>BENOIST Théo</v>
      </c>
      <c r="AN7" s="60">
        <f>Particip!$B256</f>
        <v>4</v>
      </c>
      <c r="AO7" s="60" t="str">
        <f>Particip!$C283</f>
        <v>BUCHOU Benjamin</v>
      </c>
      <c r="AP7" s="60">
        <f>Particip!$B283</f>
        <v>3.1</v>
      </c>
      <c r="AQ7" s="60" t="str">
        <f>Particip!$C310</f>
        <v>VAN CLEVEN Jean Marie</v>
      </c>
      <c r="AR7" s="60">
        <f>Particip!$B310</f>
        <v>2.2</v>
      </c>
      <c r="AS7" s="60" t="str">
        <f>Particip!$C337</f>
        <v>LE FUR Arnaud</v>
      </c>
      <c r="AT7" s="60">
        <f>Particip!$B337</f>
        <v>3.6</v>
      </c>
      <c r="AU7" s="60" t="str">
        <f>Particip!$C364</f>
        <v>PELATAN Gauthier</v>
      </c>
      <c r="AV7" s="60">
        <f>Particip!$B364</f>
        <v>4.2</v>
      </c>
      <c r="AW7" s="60" t="str">
        <f>Particip!$C391</f>
        <v>AVERLAND Olivier</v>
      </c>
      <c r="AX7" s="60">
        <f>Particip!$B391</f>
        <v>4.3</v>
      </c>
      <c r="AY7" s="60" t="str">
        <f>Particip!$C418</f>
        <v>SABOURIN Nicolas</v>
      </c>
      <c r="AZ7" s="60">
        <f>Particip!$B418</f>
        <v>5.1</v>
      </c>
      <c r="BA7" s="60" t="str">
        <f>Particip!$C445</f>
        <v>DANET Ludovic</v>
      </c>
      <c r="BB7" s="60">
        <f>Particip!$B445</f>
        <v>2.4</v>
      </c>
      <c r="BC7" s="60" t="str">
        <f>Particip!$C472</f>
        <v>MUZELLEC Bernard</v>
      </c>
      <c r="BD7" s="60">
        <f>Particip!$B472</f>
        <v>5.9</v>
      </c>
      <c r="BE7" s="60" t="str">
        <f>Particip!$C499</f>
        <v>CROIZEAN Gauthier</v>
      </c>
      <c r="BF7" s="60">
        <f>Particip!$B499</f>
        <v>3.1</v>
      </c>
      <c r="BG7" s="60" t="str">
        <f>Particip!$C526</f>
        <v>MOUSSY Jean-Baptiste</v>
      </c>
      <c r="BH7" s="60">
        <f>Particip!$B526</f>
        <v>4.6</v>
      </c>
      <c r="BI7" s="60" t="str">
        <f>Particip!$C553</f>
        <v>DUPUY Valentin</v>
      </c>
      <c r="BJ7" s="60">
        <f>Particip!$B553</f>
        <v>4.3</v>
      </c>
      <c r="BK7" s="60" t="str">
        <f>Particip!$C580</f>
        <v>TOUPIN Lorris</v>
      </c>
      <c r="BL7" s="60">
        <f>Particip!$B580</f>
        <v>3.9</v>
      </c>
      <c r="BM7" s="60" t="str">
        <f>Particip!$C607</f>
        <v>RAZAFINJATO Thomas</v>
      </c>
      <c r="BN7" s="60">
        <f>Particip!$B607</f>
        <v>5.2</v>
      </c>
      <c r="BO7" s="60">
        <f>Particip!$C634</f>
        <v>0</v>
      </c>
      <c r="BP7" s="60">
        <f>Particip!$B634</f>
        <v>0</v>
      </c>
    </row>
    <row r="8" spans="2:68" ht="21" customHeight="1">
      <c r="B8" s="85"/>
      <c r="C8" s="85"/>
      <c r="D8" s="85"/>
      <c r="E8" s="85"/>
      <c r="F8" s="85"/>
      <c r="G8" s="85"/>
      <c r="H8" s="85"/>
      <c r="I8" s="85"/>
      <c r="J8" s="223"/>
      <c r="K8" s="223"/>
      <c r="L8" s="223"/>
      <c r="M8" s="223"/>
      <c r="N8" s="223"/>
      <c r="O8" s="223"/>
      <c r="P8" s="223"/>
      <c r="Q8" s="223"/>
      <c r="R8" s="223"/>
      <c r="U8" s="60" t="str">
        <f>Particip!$C14</f>
        <v>MADEC Paul</v>
      </c>
      <c r="V8" s="60">
        <f>Particip!$B14</f>
        <v>4.8</v>
      </c>
      <c r="W8" s="60" t="str">
        <f>Particip!$C41</f>
        <v>GRALL Guillaume</v>
      </c>
      <c r="X8" s="60">
        <f>Particip!$B41</f>
        <v>2</v>
      </c>
      <c r="Y8" s="60" t="str">
        <f>Particip!$C68</f>
        <v>LUZUY Antonin</v>
      </c>
      <c r="Z8" s="60">
        <f>Particip!$B68</f>
        <v>4.8</v>
      </c>
      <c r="AA8" s="60" t="str">
        <f>Particip!$C95</f>
        <v>VERDIER Julien</v>
      </c>
      <c r="AB8" s="60">
        <f>Particip!$B95</f>
        <v>5.6</v>
      </c>
      <c r="AC8" s="60" t="str">
        <f>Particip!$C122</f>
        <v>COLPIN Luca</v>
      </c>
      <c r="AD8" s="60">
        <f>Particip!$B122</f>
        <v>7.9</v>
      </c>
      <c r="AE8" s="60" t="str">
        <f>Particip!$C149</f>
        <v>DUCEPT Jules</v>
      </c>
      <c r="AF8" s="60">
        <f>Particip!$B149</f>
        <v>4</v>
      </c>
      <c r="AG8" s="60" t="str">
        <f>Particip!$C176</f>
        <v>LAPLANE Clément</v>
      </c>
      <c r="AH8" s="60">
        <f>Particip!$B176</f>
        <v>3.7</v>
      </c>
      <c r="AI8" s="60" t="str">
        <f>Particip!$C203</f>
        <v>GRIFFON François-Xavier</v>
      </c>
      <c r="AJ8" s="60">
        <f>Particip!$B203</f>
        <v>8.8</v>
      </c>
      <c r="AK8" s="60" t="str">
        <f>Particip!$C230</f>
        <v>GARCON Kévin</v>
      </c>
      <c r="AL8" s="60">
        <f>Particip!$B230</f>
        <v>6.6</v>
      </c>
      <c r="AM8" s="60" t="str">
        <f>Particip!$C257</f>
        <v>PETITPAS Bernard</v>
      </c>
      <c r="AN8" s="60">
        <f>Particip!$B257</f>
        <v>4.4</v>
      </c>
      <c r="AO8" s="60" t="str">
        <f>Particip!$C284</f>
        <v>FERRAND Gaultier</v>
      </c>
      <c r="AP8" s="60">
        <f>Particip!$B284</f>
        <v>4.1</v>
      </c>
      <c r="AQ8" s="60" t="str">
        <f>Particip!$C311</f>
        <v>LE BARON Benoit</v>
      </c>
      <c r="AR8" s="60">
        <f>Particip!$B311</f>
        <v>3.1</v>
      </c>
      <c r="AS8" s="60" t="str">
        <f>Particip!$C338</f>
        <v>CALVAR Louis-Marie</v>
      </c>
      <c r="AT8" s="60">
        <f>Particip!$B338</f>
        <v>3.9</v>
      </c>
      <c r="AU8" s="60" t="str">
        <f>Particip!$C365</f>
        <v>CZERWONOGORA Olivier</v>
      </c>
      <c r="AV8" s="60">
        <f>Particip!$B365</f>
        <v>4.5</v>
      </c>
      <c r="AW8" s="60" t="str">
        <f>Particip!$C392</f>
        <v>LEBEAU Jean-Luc</v>
      </c>
      <c r="AX8" s="60">
        <f>Particip!$B392</f>
        <v>6</v>
      </c>
      <c r="AY8" s="60" t="str">
        <f>Particip!$C419</f>
        <v>VEILLAT Jordan</v>
      </c>
      <c r="AZ8" s="60">
        <f>Particip!$B419</f>
        <v>5.2</v>
      </c>
      <c r="BA8" s="60" t="str">
        <f>Particip!$C446</f>
        <v>RIO Guillaume</v>
      </c>
      <c r="BB8" s="60">
        <f>Particip!$B446</f>
        <v>3.9</v>
      </c>
      <c r="BC8" s="60" t="str">
        <f>Particip!$C473</f>
        <v>COTTEL Benoit</v>
      </c>
      <c r="BD8" s="60">
        <f>Particip!$B473</f>
        <v>6.1</v>
      </c>
      <c r="BE8" s="60" t="str">
        <f>Particip!$C500</f>
        <v>FANSHAWE Cliff</v>
      </c>
      <c r="BF8" s="60">
        <f>Particip!$B500</f>
        <v>5.5</v>
      </c>
      <c r="BG8" s="60" t="str">
        <f>Particip!$C527</f>
        <v>DAUDIN Loic</v>
      </c>
      <c r="BH8" s="60">
        <f>Particip!$B527</f>
        <v>4.7</v>
      </c>
      <c r="BI8" s="60" t="str">
        <f>Particip!$C554</f>
        <v>LETZELTER Frédéric</v>
      </c>
      <c r="BJ8" s="60">
        <f>Particip!$B554</f>
        <v>4.7</v>
      </c>
      <c r="BK8" s="60" t="str">
        <f>Particip!$C581</f>
        <v>LE GUILLOUZER Goulven</v>
      </c>
      <c r="BL8" s="60">
        <f>Particip!$B581</f>
        <v>4.1</v>
      </c>
      <c r="BM8" s="60" t="str">
        <f>Particip!$C608</f>
        <v>ROUGER Sylvain</v>
      </c>
      <c r="BN8" s="60">
        <f>Particip!$B608</f>
        <v>5.3</v>
      </c>
      <c r="BO8" s="60">
        <f>Particip!$C635</f>
        <v>0</v>
      </c>
      <c r="BP8" s="60">
        <f>Particip!$B635</f>
        <v>0</v>
      </c>
    </row>
    <row r="9" spans="21:68" ht="15" customHeight="1" thickBot="1">
      <c r="U9" s="60" t="str">
        <f>Particip!$C15</f>
        <v>LUCAS Alexandre</v>
      </c>
      <c r="V9" s="60">
        <f>Particip!$B15</f>
        <v>5</v>
      </c>
      <c r="W9" s="60" t="str">
        <f>Particip!$C42</f>
        <v>BARDET Julien</v>
      </c>
      <c r="X9" s="60">
        <f>Particip!$B42</f>
        <v>3.7</v>
      </c>
      <c r="Y9" s="60" t="str">
        <f>Particip!$C69</f>
        <v>CHRISTIN Hubert</v>
      </c>
      <c r="Z9" s="60">
        <f>Particip!$B69</f>
        <v>5</v>
      </c>
      <c r="AA9" s="60" t="str">
        <f>Particip!$C96</f>
        <v>DUBAN Guillaume</v>
      </c>
      <c r="AB9" s="60">
        <f>Particip!$B96</f>
        <v>7</v>
      </c>
      <c r="AC9" s="60" t="str">
        <f>Particip!$C123</f>
        <v>LEBRAY Martin</v>
      </c>
      <c r="AD9" s="60">
        <f>Particip!$B123</f>
        <v>8.3</v>
      </c>
      <c r="AE9" s="60" t="str">
        <f>Particip!$C150</f>
        <v>LEBERT Simon</v>
      </c>
      <c r="AF9" s="60">
        <f>Particip!$B150</f>
        <v>4.1</v>
      </c>
      <c r="AG9" s="60" t="str">
        <f>Particip!$C177</f>
        <v>LANDREIN Jean-Claude</v>
      </c>
      <c r="AH9" s="60">
        <f>Particip!$B177</f>
        <v>6.4</v>
      </c>
      <c r="AI9" s="60" t="str">
        <f>Particip!$C204</f>
        <v>PINAU Fabrice</v>
      </c>
      <c r="AJ9" s="60">
        <f>Particip!$B204</f>
        <v>9.3</v>
      </c>
      <c r="AK9" s="60" t="str">
        <f>Particip!$C231</f>
        <v>LEROUIC Jean-François</v>
      </c>
      <c r="AL9" s="60">
        <f>Particip!$B231</f>
        <v>6.9</v>
      </c>
      <c r="AM9" s="60" t="str">
        <f>Particip!$C258</f>
        <v>GODOY Santiago</v>
      </c>
      <c r="AN9" s="60">
        <f>Particip!$B258</f>
        <v>4.6</v>
      </c>
      <c r="AO9" s="60" t="str">
        <f>Particip!$C285</f>
        <v>FERRAND Patrick</v>
      </c>
      <c r="AP9" s="60">
        <f>Particip!$B285</f>
        <v>4.6</v>
      </c>
      <c r="AQ9" s="60" t="str">
        <f>Particip!$C312</f>
        <v>DE KEROULAS Benoît</v>
      </c>
      <c r="AR9" s="60">
        <f>Particip!$B312</f>
        <v>3.6</v>
      </c>
      <c r="AS9" s="60" t="str">
        <f>Particip!$C339</f>
        <v>REIBEL Théo</v>
      </c>
      <c r="AT9" s="60">
        <f>Particip!$B339</f>
        <v>4.1</v>
      </c>
      <c r="AU9" s="60" t="str">
        <f>Particip!$C366</f>
        <v>MAGIERA Arnaud</v>
      </c>
      <c r="AV9" s="60">
        <f>Particip!$B366</f>
        <v>5.1</v>
      </c>
      <c r="AW9" s="60" t="str">
        <f>Particip!$C393</f>
        <v>SALARDAINE Julien</v>
      </c>
      <c r="AX9" s="60">
        <f>Particip!$B393</f>
        <v>6.1</v>
      </c>
      <c r="AY9" s="60" t="str">
        <f>Particip!$C420</f>
        <v>LEHIR Gaspard</v>
      </c>
      <c r="AZ9" s="60">
        <f>Particip!$B420</f>
        <v>6.2</v>
      </c>
      <c r="BA9" s="60" t="str">
        <f>Particip!$C447</f>
        <v>GENDREAU Christophe</v>
      </c>
      <c r="BB9" s="60">
        <f>Particip!$B447</f>
        <v>4.9</v>
      </c>
      <c r="BC9" s="60" t="str">
        <f>Particip!$C474</f>
        <v>CHICOT Victorien</v>
      </c>
      <c r="BD9" s="60">
        <f>Particip!$B474</f>
        <v>6.6</v>
      </c>
      <c r="BE9" s="60" t="str">
        <f>Particip!$C501</f>
        <v>OGER Bertrand</v>
      </c>
      <c r="BF9" s="60">
        <f>Particip!$B501</f>
        <v>6.9</v>
      </c>
      <c r="BG9" s="60" t="str">
        <f>Particip!$C528</f>
        <v>MEHARZI Moussa</v>
      </c>
      <c r="BH9" s="60">
        <f>Particip!$B528</f>
        <v>4.7</v>
      </c>
      <c r="BI9" s="60" t="str">
        <f>Particip!$C555</f>
        <v>JEHANNIN Francois-Marie</v>
      </c>
      <c r="BJ9" s="60">
        <f>Particip!$B555</f>
        <v>4.8</v>
      </c>
      <c r="BK9" s="60" t="str">
        <f>Particip!$C582</f>
        <v>LE TYNEVEZ Alexandre</v>
      </c>
      <c r="BL9" s="60">
        <f>Particip!$B582</f>
        <v>4.1</v>
      </c>
      <c r="BM9" s="60" t="str">
        <f>Particip!$C609</f>
        <v>POILPRE Thomas</v>
      </c>
      <c r="BN9" s="60">
        <f>Particip!$B609</f>
        <v>7.4</v>
      </c>
      <c r="BO9" s="60">
        <f>Particip!$C636</f>
        <v>0</v>
      </c>
      <c r="BP9" s="60">
        <f>Particip!$B636</f>
        <v>0</v>
      </c>
    </row>
    <row r="10" spans="1:68" ht="18.75" customHeight="1" thickBot="1">
      <c r="A10" s="156"/>
      <c r="B10" s="152"/>
      <c r="C10" s="236" t="s">
        <v>41</v>
      </c>
      <c r="D10" s="237"/>
      <c r="E10" s="237"/>
      <c r="F10" s="146" t="str">
        <f>Prépa!D11</f>
        <v>BADEN</v>
      </c>
      <c r="G10" s="147"/>
      <c r="H10" s="147"/>
      <c r="I10" s="151"/>
      <c r="J10" s="152"/>
      <c r="K10" s="152"/>
      <c r="L10" s="236"/>
      <c r="M10" s="236"/>
      <c r="N10" s="236"/>
      <c r="O10" s="146"/>
      <c r="P10" s="146"/>
      <c r="Q10" s="147"/>
      <c r="R10" s="148"/>
      <c r="U10" s="60" t="str">
        <f>Particip!$C16</f>
        <v>PICHON Stephane</v>
      </c>
      <c r="V10" s="60">
        <f>Particip!$B16</f>
        <v>5.4</v>
      </c>
      <c r="W10" s="60" t="str">
        <f>Particip!$C43</f>
        <v>SANCHEZ Jeremy</v>
      </c>
      <c r="X10" s="60">
        <f>Particip!$B43</f>
        <v>5.6</v>
      </c>
      <c r="Y10" s="60" t="str">
        <f>Particip!$C70</f>
        <v>POUCAN Arnaud</v>
      </c>
      <c r="Z10" s="60">
        <f>Particip!$B70</f>
        <v>5.1</v>
      </c>
      <c r="AA10" s="60" t="str">
        <f>Particip!$C97</f>
        <v>LE BRETON Didier</v>
      </c>
      <c r="AB10" s="60">
        <f>Particip!$B97</f>
        <v>7</v>
      </c>
      <c r="AC10" s="60" t="str">
        <f>Particip!$C124</f>
        <v>CORNU Loris</v>
      </c>
      <c r="AD10" s="60">
        <f>Particip!$B124</f>
        <v>8.8</v>
      </c>
      <c r="AE10" s="60" t="str">
        <f>Particip!$C151</f>
        <v>BRUT Mickaël</v>
      </c>
      <c r="AF10" s="60">
        <f>Particip!$B151</f>
        <v>4.5</v>
      </c>
      <c r="AG10" s="60" t="str">
        <f>Particip!$C178</f>
        <v>PETILLON Patrice</v>
      </c>
      <c r="AH10" s="60">
        <f>Particip!$B178</f>
        <v>6.4</v>
      </c>
      <c r="AI10" s="60" t="str">
        <f>Particip!$C205</f>
        <v>GRIFFON Arthur</v>
      </c>
      <c r="AJ10" s="60">
        <f>Particip!$B205</f>
        <v>9.9</v>
      </c>
      <c r="AK10" s="60" t="str">
        <f>Particip!$C232</f>
        <v>CHALLIER Valéry</v>
      </c>
      <c r="AL10" s="60">
        <f>Particip!$B232</f>
        <v>7.2</v>
      </c>
      <c r="AM10" s="60" t="str">
        <f>Particip!$C259</f>
        <v>BENOIST Stéphane</v>
      </c>
      <c r="AN10" s="60">
        <f>Particip!$B259</f>
        <v>4.7</v>
      </c>
      <c r="AO10" s="60" t="str">
        <f>Particip!$C286</f>
        <v>KIRCHNER Antoine</v>
      </c>
      <c r="AP10" s="60">
        <f>Particip!$B286</f>
        <v>4.6</v>
      </c>
      <c r="AQ10" s="60" t="str">
        <f>Particip!$C313</f>
        <v>EVEILLARD Thibaut</v>
      </c>
      <c r="AR10" s="60">
        <f>Particip!$B313</f>
        <v>4.2</v>
      </c>
      <c r="AS10" s="60" t="str">
        <f>Particip!$C340</f>
        <v>DOUAT Victor</v>
      </c>
      <c r="AT10" s="60">
        <f>Particip!$B340</f>
        <v>4.2</v>
      </c>
      <c r="AU10" s="60" t="str">
        <f>Particip!$C367</f>
        <v>DAVID Hugo</v>
      </c>
      <c r="AV10" s="60">
        <f>Particip!$B367</f>
        <v>5.3</v>
      </c>
      <c r="AW10" s="60" t="str">
        <f>Particip!$C394</f>
        <v>BOIZART Mickael</v>
      </c>
      <c r="AX10" s="60">
        <f>Particip!$B394</f>
        <v>6.9</v>
      </c>
      <c r="AY10" s="60" t="str">
        <f>Particip!$C421</f>
        <v>MONOT Hubert</v>
      </c>
      <c r="AZ10" s="60">
        <f>Particip!$B421</f>
        <v>6.3</v>
      </c>
      <c r="BA10" s="60" t="str">
        <f>Particip!$C448</f>
        <v>RAMIREZ Ramon Alfr</v>
      </c>
      <c r="BB10" s="60">
        <f>Particip!$B448</f>
        <v>4.9</v>
      </c>
      <c r="BC10" s="60" t="str">
        <f>Particip!$C475</f>
        <v>LE GALLOU Daniel</v>
      </c>
      <c r="BD10" s="60">
        <f>Particip!$B475</f>
        <v>6.9</v>
      </c>
      <c r="BE10" s="60" t="str">
        <f>Particip!$C502</f>
        <v>MARQUET Joel</v>
      </c>
      <c r="BF10" s="60">
        <f>Particip!$B502</f>
        <v>9.3</v>
      </c>
      <c r="BG10" s="60" t="str">
        <f>Particip!$C529</f>
        <v>BARRE Dorian</v>
      </c>
      <c r="BH10" s="60">
        <f>Particip!$B529</f>
        <v>5</v>
      </c>
      <c r="BI10" s="60" t="str">
        <f>Particip!$C556</f>
        <v>BLANCHET François</v>
      </c>
      <c r="BJ10" s="60">
        <f>Particip!$B556</f>
        <v>5.4</v>
      </c>
      <c r="BK10" s="60" t="str">
        <f>Particip!$C583</f>
        <v>LE GARDIEN Maxime</v>
      </c>
      <c r="BL10" s="60">
        <f>Particip!$B583</f>
        <v>4.3</v>
      </c>
      <c r="BM10" s="60" t="str">
        <f>Particip!$C610</f>
        <v>RAZAFINJATO Alexandre</v>
      </c>
      <c r="BN10" s="60">
        <f>Particip!$B610</f>
        <v>8</v>
      </c>
      <c r="BO10" s="60">
        <f>Particip!$C637</f>
        <v>0</v>
      </c>
      <c r="BP10" s="60">
        <f>Particip!$B637</f>
        <v>0</v>
      </c>
    </row>
    <row r="11" spans="1:68" ht="18.75" customHeight="1">
      <c r="A11" s="149"/>
      <c r="B11" s="133" t="s">
        <v>16</v>
      </c>
      <c r="C11" s="153" t="s">
        <v>47</v>
      </c>
      <c r="D11" s="154"/>
      <c r="E11" s="154"/>
      <c r="F11" s="154"/>
      <c r="G11" s="154"/>
      <c r="H11" s="155"/>
      <c r="I11" s="134" t="s">
        <v>48</v>
      </c>
      <c r="J11" s="150"/>
      <c r="K11" s="133" t="s">
        <v>16</v>
      </c>
      <c r="L11" s="233" t="s">
        <v>45</v>
      </c>
      <c r="M11" s="234"/>
      <c r="N11" s="234"/>
      <c r="O11" s="234"/>
      <c r="P11" s="234"/>
      <c r="Q11" s="235"/>
      <c r="R11" s="134" t="s">
        <v>46</v>
      </c>
      <c r="S11" s="67" t="s">
        <v>15</v>
      </c>
      <c r="T11" s="67" t="s">
        <v>15</v>
      </c>
      <c r="U11" s="60" t="str">
        <f>Particip!$C17</f>
        <v>LE GALL Titouan</v>
      </c>
      <c r="V11" s="60">
        <f>Particip!$B17</f>
        <v>6.1</v>
      </c>
      <c r="W11" s="60" t="str">
        <f>Particip!$C44</f>
        <v>BOIS Benjamin</v>
      </c>
      <c r="X11" s="60">
        <f>Particip!$B44</f>
        <v>6.1</v>
      </c>
      <c r="Y11" s="60" t="str">
        <f>Particip!$C71</f>
        <v>TAPIA Xabi</v>
      </c>
      <c r="Z11" s="60">
        <f>Particip!$B71</f>
        <v>5.3</v>
      </c>
      <c r="AA11" s="60" t="str">
        <f>Particip!$C98</f>
        <v>GERBAUD Philippe</v>
      </c>
      <c r="AB11" s="60">
        <f>Particip!$B98</f>
        <v>7.2</v>
      </c>
      <c r="AC11" s="60" t="str">
        <f>Particip!$C125</f>
        <v>BOISSENOT Philippe</v>
      </c>
      <c r="AD11" s="60">
        <f>Particip!$B125</f>
        <v>9</v>
      </c>
      <c r="AE11" s="60" t="str">
        <f>Particip!$C152</f>
        <v>DUCEPT Dominique</v>
      </c>
      <c r="AF11" s="60">
        <f>Particip!$B152</f>
        <v>4.7</v>
      </c>
      <c r="AG11" s="60" t="str">
        <f>Particip!$C179</f>
        <v>RICCIO Gérard</v>
      </c>
      <c r="AH11" s="60">
        <f>Particip!$B179</f>
        <v>6.5</v>
      </c>
      <c r="AI11" s="60" t="str">
        <f>Particip!$C206</f>
        <v>NARDY Leland</v>
      </c>
      <c r="AJ11" s="60">
        <f>Particip!$B206</f>
        <v>10.7</v>
      </c>
      <c r="AK11" s="60" t="str">
        <f>Particip!$C233</f>
        <v>SLIMKO Greg</v>
      </c>
      <c r="AL11" s="60">
        <f>Particip!$B233</f>
        <v>7.9</v>
      </c>
      <c r="AM11" s="60" t="str">
        <f>Particip!$C260</f>
        <v>RECIO Blaise</v>
      </c>
      <c r="AN11" s="60">
        <f>Particip!$B260</f>
        <v>6.5</v>
      </c>
      <c r="AO11" s="60" t="str">
        <f>Particip!$C287</f>
        <v>CHOPIN Louis</v>
      </c>
      <c r="AP11" s="60">
        <f>Particip!$B287</f>
        <v>4.8</v>
      </c>
      <c r="AQ11" s="60" t="str">
        <f>Particip!$C314</f>
        <v>QUEAU Philippe</v>
      </c>
      <c r="AR11" s="60">
        <f>Particip!$B314</f>
        <v>4.4</v>
      </c>
      <c r="AS11" s="60" t="str">
        <f>Particip!$C341</f>
        <v>REVEILLAUD Eliott</v>
      </c>
      <c r="AT11" s="60">
        <f>Particip!$B341</f>
        <v>4.6</v>
      </c>
      <c r="AU11" s="60" t="str">
        <f>Particip!$C368</f>
        <v>LHUILIER Victor</v>
      </c>
      <c r="AV11" s="60">
        <f>Particip!$B368</f>
        <v>6.3</v>
      </c>
      <c r="AW11" s="60" t="str">
        <f>Particip!$C395</f>
        <v>GUERRY Olivier</v>
      </c>
      <c r="AX11" s="60">
        <f>Particip!$B395</f>
        <v>8.3</v>
      </c>
      <c r="AY11" s="60" t="str">
        <f>Particip!$C422</f>
        <v>DURAND Thomas</v>
      </c>
      <c r="AZ11" s="60">
        <f>Particip!$B422</f>
        <v>8</v>
      </c>
      <c r="BA11" s="60" t="str">
        <f>Particip!$C449</f>
        <v>FILY Jacques</v>
      </c>
      <c r="BB11" s="60">
        <f>Particip!$B449</f>
        <v>5</v>
      </c>
      <c r="BC11" s="60" t="str">
        <f>Particip!$C476</f>
        <v>ARBRUN Pascal</v>
      </c>
      <c r="BD11" s="60">
        <f>Particip!$B476</f>
        <v>7.1</v>
      </c>
      <c r="BE11" s="60" t="str">
        <f>Particip!$C503</f>
        <v>GONTIER Michael</v>
      </c>
      <c r="BF11" s="60">
        <f>Particip!$B503</f>
        <v>9.4</v>
      </c>
      <c r="BG11" s="60" t="str">
        <f>Particip!$C530</f>
        <v>BOUYE Pierre Yves</v>
      </c>
      <c r="BH11" s="60">
        <f>Particip!$B530</f>
        <v>5.9</v>
      </c>
      <c r="BI11" s="60" t="str">
        <f>Particip!$C557</f>
        <v>BESNOUX Alain</v>
      </c>
      <c r="BJ11" s="60">
        <f>Particip!$B557</f>
        <v>5.5</v>
      </c>
      <c r="BK11" s="60" t="str">
        <f>Particip!$C584</f>
        <v>TITE Loic</v>
      </c>
      <c r="BL11" s="60">
        <f>Particip!$B584</f>
        <v>8.9</v>
      </c>
      <c r="BM11" s="60" t="str">
        <f>Particip!$C611</f>
        <v>PERROT Clement</v>
      </c>
      <c r="BN11" s="60">
        <f>Particip!$B611</f>
        <v>8.8</v>
      </c>
      <c r="BO11" s="60">
        <f>Particip!$C638</f>
        <v>0</v>
      </c>
      <c r="BP11" s="60">
        <f>Particip!$B638</f>
        <v>0</v>
      </c>
    </row>
    <row r="12" spans="1:68" ht="18.75" customHeight="1">
      <c r="A12" s="139" t="s">
        <v>3</v>
      </c>
      <c r="B12" s="76">
        <f aca="true" t="shared" si="0" ref="B12:B17">IF(C12="","",VLOOKUP(C12,$U$6:$V$17,2,FALSE))</f>
        <v>6.3</v>
      </c>
      <c r="C12" s="253" t="s">
        <v>63</v>
      </c>
      <c r="D12" s="254"/>
      <c r="E12" s="254"/>
      <c r="F12" s="254"/>
      <c r="G12" s="254"/>
      <c r="H12" s="255"/>
      <c r="I12" s="77">
        <v>89</v>
      </c>
      <c r="J12" s="75" t="s">
        <v>3</v>
      </c>
      <c r="K12" s="76">
        <f aca="true" t="shared" si="1" ref="K12:K17">IF(L12="","",VLOOKUP(L12,$U$6:$V$17,2,FALSE))</f>
      </c>
      <c r="L12" s="259"/>
      <c r="M12" s="260"/>
      <c r="N12" s="260"/>
      <c r="O12" s="260"/>
      <c r="P12" s="260"/>
      <c r="Q12" s="261"/>
      <c r="R12" s="140"/>
      <c r="S12" s="16">
        <f aca="true" t="shared" si="2" ref="S12:S17">IF(ISTEXT(I12),1,0)</f>
        <v>0</v>
      </c>
      <c r="T12" s="73">
        <f aca="true" t="shared" si="3" ref="T12:T17">IF(ISTEXT(R12),1,0)</f>
        <v>0</v>
      </c>
      <c r="U12" s="60" t="str">
        <f>Particip!$C18</f>
        <v>EVENO Mathieu</v>
      </c>
      <c r="V12" s="60">
        <f>Particip!$B18</f>
        <v>6.3</v>
      </c>
      <c r="W12" s="60" t="str">
        <f>Particip!$C45</f>
        <v>FOURIER Corentin</v>
      </c>
      <c r="X12" s="60">
        <f>Particip!$B45</f>
        <v>6.2</v>
      </c>
      <c r="Y12" s="60" t="str">
        <f>Particip!$C72</f>
        <v>MAZURIER Joel</v>
      </c>
      <c r="Z12" s="60">
        <f>Particip!$B72</f>
        <v>6.1</v>
      </c>
      <c r="AA12" s="60" t="str">
        <f>Particip!$C99</f>
        <v>BORDIER Paul</v>
      </c>
      <c r="AB12" s="60">
        <f>Particip!$B99</f>
        <v>8.2</v>
      </c>
      <c r="AC12" s="60" t="str">
        <f>Particip!$C126</f>
        <v>DORISE Christophe</v>
      </c>
      <c r="AD12" s="60">
        <f>Particip!$B126</f>
        <v>11</v>
      </c>
      <c r="AE12" s="60" t="str">
        <f>Particip!$C153</f>
        <v>FREULON Arnaud</v>
      </c>
      <c r="AF12" s="60">
        <f>Particip!$B153</f>
        <v>4.7</v>
      </c>
      <c r="AG12" s="60" t="str">
        <f>Particip!$C180</f>
        <v>COSSEC Thomas</v>
      </c>
      <c r="AH12" s="60">
        <f>Particip!$B180</f>
        <v>7.7</v>
      </c>
      <c r="AI12" s="60" t="str">
        <f>Particip!$C207</f>
        <v>GASSIOT Loic</v>
      </c>
      <c r="AJ12" s="60">
        <f>Particip!$B207</f>
        <v>10.8</v>
      </c>
      <c r="AK12" s="60" t="str">
        <f>Particip!$C234</f>
        <v>JOLY Hervé</v>
      </c>
      <c r="AL12" s="60">
        <f>Particip!$B234</f>
        <v>8.6</v>
      </c>
      <c r="AM12" s="60" t="str">
        <f>Particip!$C261</f>
        <v>DE FONTENAY Christophe</v>
      </c>
      <c r="AN12" s="60">
        <f>Particip!$B261</f>
        <v>7.7</v>
      </c>
      <c r="AO12" s="60" t="str">
        <f>Particip!$C288</f>
        <v>MIGRAINE Nicolas</v>
      </c>
      <c r="AP12" s="60">
        <f>Particip!$B288</f>
        <v>4.8</v>
      </c>
      <c r="AQ12" s="60" t="str">
        <f>Particip!$C315</f>
        <v>ANDRE Didier</v>
      </c>
      <c r="AR12" s="60">
        <f>Particip!$B315</f>
        <v>5.3</v>
      </c>
      <c r="AS12" s="60" t="str">
        <f>Particip!$C342</f>
        <v>BLAT Julien</v>
      </c>
      <c r="AT12" s="60">
        <f>Particip!$B342</f>
        <v>4.7</v>
      </c>
      <c r="AU12" s="60" t="str">
        <f>Particip!$C369</f>
        <v>LHUILIER Alexander</v>
      </c>
      <c r="AV12" s="60">
        <f>Particip!$B369</f>
        <v>6.9</v>
      </c>
      <c r="AW12" s="60" t="str">
        <f>Particip!$C396</f>
        <v>PERRET Jean-Michel</v>
      </c>
      <c r="AX12" s="60">
        <f>Particip!$B396</f>
        <v>10.3</v>
      </c>
      <c r="AY12" s="60" t="str">
        <f>Particip!$C423</f>
        <v>CHERRIER Mattéo</v>
      </c>
      <c r="AZ12" s="60">
        <f>Particip!$B423</f>
        <v>8.2</v>
      </c>
      <c r="BA12" s="60" t="str">
        <f>Particip!$C450</f>
        <v>RAULHAC Nicolas</v>
      </c>
      <c r="BB12" s="60">
        <f>Particip!$B450</f>
        <v>5</v>
      </c>
      <c r="BC12" s="60" t="str">
        <f>Particip!$C477</f>
        <v>VINCON Yves</v>
      </c>
      <c r="BD12" s="60">
        <f>Particip!$B477</f>
        <v>7.4</v>
      </c>
      <c r="BE12" s="60" t="str">
        <f>Particip!$C504</f>
        <v>GUILLEMOTEAU Freddy</v>
      </c>
      <c r="BF12" s="60">
        <f>Particip!$B504</f>
        <v>9.7</v>
      </c>
      <c r="BG12" s="60" t="str">
        <f>Particip!$C531</f>
        <v>DAHMANI Alain</v>
      </c>
      <c r="BH12" s="60">
        <f>Particip!$B531</f>
        <v>5.9</v>
      </c>
      <c r="BI12" s="60" t="str">
        <f>Particip!$C558</f>
        <v>DUBOURG Jean-François</v>
      </c>
      <c r="BJ12" s="60">
        <f>Particip!$B558</f>
        <v>10.6</v>
      </c>
      <c r="BK12" s="60" t="str">
        <f>Particip!$C585</f>
        <v>SALPIN Arnaud</v>
      </c>
      <c r="BL12" s="60">
        <f>Particip!$B585</f>
        <v>9.2</v>
      </c>
      <c r="BM12" s="60" t="str">
        <f>Particip!$C612</f>
        <v>PERROT Louis</v>
      </c>
      <c r="BN12" s="60">
        <f>Particip!$B612</f>
        <v>10.1</v>
      </c>
      <c r="BO12" s="60">
        <f>Particip!$C639</f>
        <v>0</v>
      </c>
      <c r="BP12" s="60">
        <f>Particip!$B639</f>
        <v>0</v>
      </c>
    </row>
    <row r="13" spans="1:68" ht="18.75" customHeight="1">
      <c r="A13" s="141" t="s">
        <v>4</v>
      </c>
      <c r="B13" s="76">
        <f t="shared" si="0"/>
        <v>6.1</v>
      </c>
      <c r="C13" s="253" t="s">
        <v>62</v>
      </c>
      <c r="D13" s="254"/>
      <c r="E13" s="254"/>
      <c r="F13" s="254"/>
      <c r="G13" s="254"/>
      <c r="H13" s="255"/>
      <c r="I13" s="11">
        <v>102</v>
      </c>
      <c r="J13" s="10" t="s">
        <v>4</v>
      </c>
      <c r="K13" s="76">
        <f t="shared" si="1"/>
      </c>
      <c r="L13" s="201"/>
      <c r="M13" s="262"/>
      <c r="N13" s="262"/>
      <c r="O13" s="262"/>
      <c r="P13" s="262"/>
      <c r="Q13" s="263"/>
      <c r="R13" s="135"/>
      <c r="S13" s="16">
        <f t="shared" si="2"/>
        <v>0</v>
      </c>
      <c r="T13" s="73">
        <f t="shared" si="3"/>
        <v>0</v>
      </c>
      <c r="U13" s="60" t="str">
        <f>Particip!$C19</f>
        <v>GRELLIER Victor</v>
      </c>
      <c r="V13" s="60">
        <f>Particip!$B19</f>
        <v>8.1</v>
      </c>
      <c r="W13" s="60" t="str">
        <f>Particip!$C46</f>
        <v>ROUMY Thibaud</v>
      </c>
      <c r="X13" s="60">
        <f>Particip!$B46</f>
        <v>6.4</v>
      </c>
      <c r="Y13" s="60" t="str">
        <f>Particip!$C73</f>
        <v>MAROT Christophe</v>
      </c>
      <c r="Z13" s="60">
        <f>Particip!$B73</f>
        <v>6.2</v>
      </c>
      <c r="AA13" s="60" t="str">
        <f>Particip!$C100</f>
        <v>VELLA Eric</v>
      </c>
      <c r="AB13" s="60">
        <f>Particip!$B100</f>
        <v>8.2</v>
      </c>
      <c r="AC13" s="60" t="str">
        <f>Particip!$C127</f>
        <v>HELIAS Christophe</v>
      </c>
      <c r="AD13" s="60">
        <f>Particip!$B127</f>
        <v>12.1</v>
      </c>
      <c r="AE13" s="60" t="str">
        <f>Particip!$C154</f>
        <v>DUPERRAY Christophe</v>
      </c>
      <c r="AF13" s="60">
        <f>Particip!$B154</f>
        <v>6</v>
      </c>
      <c r="AG13" s="60" t="str">
        <f>Particip!$C181</f>
        <v>LE GALL Antoine</v>
      </c>
      <c r="AH13" s="60">
        <f>Particip!$B181</f>
        <v>8.1</v>
      </c>
      <c r="AI13" s="60" t="str">
        <f>Particip!$C208</f>
        <v>CATHELIN Hoel</v>
      </c>
      <c r="AJ13" s="60">
        <f>Particip!$B208</f>
        <v>11.4</v>
      </c>
      <c r="AK13" s="60" t="str">
        <f>Particip!$C235</f>
        <v>DUCEPT Hugues</v>
      </c>
      <c r="AL13" s="60">
        <f>Particip!$B235</f>
        <v>8.8</v>
      </c>
      <c r="AM13" s="60" t="str">
        <f>Particip!$C262</f>
        <v>EGERMANN Clément</v>
      </c>
      <c r="AN13" s="60">
        <f>Particip!$B262</f>
        <v>8.1</v>
      </c>
      <c r="AO13" s="60" t="str">
        <f>Particip!$C289</f>
        <v>VOISIN Valentin</v>
      </c>
      <c r="AP13" s="60">
        <f>Particip!$B289</f>
        <v>4.9</v>
      </c>
      <c r="AQ13" s="60" t="str">
        <f>Particip!$C316</f>
        <v>LOCATELLI Baptiste</v>
      </c>
      <c r="AR13" s="60">
        <f>Particip!$B316</f>
        <v>5.7</v>
      </c>
      <c r="AS13" s="60" t="str">
        <f>Particip!$C343</f>
        <v>MEYNARD André</v>
      </c>
      <c r="AT13" s="60">
        <f>Particip!$B343</f>
        <v>5</v>
      </c>
      <c r="AU13" s="60" t="str">
        <f>Particip!$C370</f>
        <v>BRISSON Jean-Pascal</v>
      </c>
      <c r="AV13" s="60">
        <f>Particip!$B370</f>
        <v>7.3</v>
      </c>
      <c r="AW13" s="60" t="str">
        <f>Particip!$C397</f>
        <v>GADBY Franck</v>
      </c>
      <c r="AX13" s="60">
        <f>Particip!$B397</f>
        <v>10.9</v>
      </c>
      <c r="AY13" s="60" t="str">
        <f>Particip!$C424</f>
        <v>ANSAULT Patrick</v>
      </c>
      <c r="AZ13" s="60">
        <f>Particip!$B424</f>
        <v>9.2</v>
      </c>
      <c r="BA13" s="60" t="str">
        <f>Particip!$C451</f>
        <v>CARREY Benoit</v>
      </c>
      <c r="BB13" s="60">
        <f>Particip!$B451</f>
        <v>5.2</v>
      </c>
      <c r="BC13" s="60" t="str">
        <f>Particip!$C478</f>
        <v>PARIYAR Buddhi</v>
      </c>
      <c r="BD13" s="60">
        <f>Particip!$B478</f>
        <v>8.7</v>
      </c>
      <c r="BE13" s="60" t="str">
        <f>Particip!$C505</f>
        <v>VILLET Marc</v>
      </c>
      <c r="BF13" s="60">
        <f>Particip!$B505</f>
        <v>9.9</v>
      </c>
      <c r="BG13" s="60" t="str">
        <f>Particip!$C532</f>
        <v>MILAN Bruno</v>
      </c>
      <c r="BH13" s="60">
        <f>Particip!$B532</f>
        <v>5.9</v>
      </c>
      <c r="BI13" s="60" t="str">
        <f>Particip!$C559</f>
        <v>HARZO Guillaume</v>
      </c>
      <c r="BJ13" s="60">
        <f>Particip!$B559</f>
        <v>11.2</v>
      </c>
      <c r="BK13" s="60">
        <f>Particip!$C586</f>
        <v>0</v>
      </c>
      <c r="BL13" s="60">
        <f>Particip!$B586</f>
        <v>0</v>
      </c>
      <c r="BM13" s="60" t="str">
        <f>Particip!$C613</f>
        <v>PELLETIER Anthony</v>
      </c>
      <c r="BN13" s="60">
        <f>Particip!$B613</f>
        <v>11.7</v>
      </c>
      <c r="BO13" s="60">
        <f>Particip!$C640</f>
        <v>0</v>
      </c>
      <c r="BP13" s="60">
        <f>Particip!$B640</f>
        <v>0</v>
      </c>
    </row>
    <row r="14" spans="1:68" ht="18.75" customHeight="1">
      <c r="A14" s="141" t="s">
        <v>5</v>
      </c>
      <c r="B14" s="76">
        <f t="shared" si="0"/>
        <v>5.4</v>
      </c>
      <c r="C14" s="253" t="s">
        <v>61</v>
      </c>
      <c r="D14" s="254"/>
      <c r="E14" s="254"/>
      <c r="F14" s="254"/>
      <c r="G14" s="254"/>
      <c r="H14" s="255"/>
      <c r="I14" s="11">
        <v>92</v>
      </c>
      <c r="J14" s="10" t="s">
        <v>5</v>
      </c>
      <c r="K14" s="76">
        <f t="shared" si="1"/>
      </c>
      <c r="L14" s="201"/>
      <c r="M14" s="262"/>
      <c r="N14" s="262"/>
      <c r="O14" s="262"/>
      <c r="P14" s="262"/>
      <c r="Q14" s="263"/>
      <c r="R14" s="135"/>
      <c r="S14" s="16">
        <f t="shared" si="2"/>
        <v>0</v>
      </c>
      <c r="T14" s="73">
        <f t="shared" si="3"/>
        <v>0</v>
      </c>
      <c r="U14" s="60" t="str">
        <f>Particip!$C20</f>
        <v>SOMMER Clément</v>
      </c>
      <c r="V14" s="60">
        <f>Particip!$B20</f>
        <v>9.1</v>
      </c>
      <c r="W14" s="60" t="str">
        <f>Particip!$C47</f>
        <v>FOURNIER Pascal</v>
      </c>
      <c r="X14" s="60">
        <f>Particip!$B47</f>
        <v>7</v>
      </c>
      <c r="Y14" s="60" t="str">
        <f>Particip!$C74</f>
        <v>CHENETIER Yvan</v>
      </c>
      <c r="Z14" s="60">
        <f>Particip!$B74</f>
        <v>6.9</v>
      </c>
      <c r="AA14" s="60" t="str">
        <f>Particip!$C101</f>
        <v>PERTHUIS Olivier</v>
      </c>
      <c r="AB14" s="60">
        <f>Particip!$B101</f>
        <v>8.8</v>
      </c>
      <c r="AC14" s="60" t="str">
        <f>Particip!$C128</f>
        <v>HERBELIN Frédéric</v>
      </c>
      <c r="AD14" s="60">
        <f>Particip!$B128</f>
        <v>13.4</v>
      </c>
      <c r="AE14" s="60" t="str">
        <f>Particip!$C155</f>
        <v>GRANRY Thomas</v>
      </c>
      <c r="AF14" s="60">
        <f>Particip!$B155</f>
        <v>6.7</v>
      </c>
      <c r="AG14" s="60" t="str">
        <f>Particip!$C182</f>
        <v>YQUEL Jean-François</v>
      </c>
      <c r="AH14" s="60">
        <f>Particip!$B182</f>
        <v>9.1</v>
      </c>
      <c r="AI14" s="60" t="str">
        <f>Particip!$C209</f>
        <v>BALANDIER David</v>
      </c>
      <c r="AJ14" s="60">
        <f>Particip!$B209</f>
        <v>12.9</v>
      </c>
      <c r="AK14" s="60" t="str">
        <f>Particip!$C236</f>
        <v>LE DU Yann</v>
      </c>
      <c r="AL14" s="60">
        <f>Particip!$B236</f>
        <v>9.3</v>
      </c>
      <c r="AM14" s="60" t="str">
        <f>Particip!$C263</f>
        <v>LABBE Vincent</v>
      </c>
      <c r="AN14" s="60">
        <f>Particip!$B263</f>
        <v>8.5</v>
      </c>
      <c r="AO14" s="60" t="str">
        <f>Particip!$C290</f>
        <v>MICHARDIERE Emanuel</v>
      </c>
      <c r="AP14" s="60">
        <f>Particip!$B290</f>
        <v>6.2</v>
      </c>
      <c r="AQ14" s="60" t="str">
        <f>Particip!$C317</f>
        <v>LEBRETON Mathieu</v>
      </c>
      <c r="AR14" s="60">
        <f>Particip!$B317</f>
        <v>6.2</v>
      </c>
      <c r="AS14" s="60" t="str">
        <f>Particip!$C344</f>
        <v>LAMKARFED Kacem</v>
      </c>
      <c r="AT14" s="60">
        <f>Particip!$B344</f>
        <v>6.1</v>
      </c>
      <c r="AU14" s="60" t="str">
        <f>Particip!$C371</f>
        <v>DE GASTINES Edouard</v>
      </c>
      <c r="AV14" s="60">
        <f>Particip!$B371</f>
        <v>7.7</v>
      </c>
      <c r="AW14" s="60" t="str">
        <f>Particip!$C398</f>
        <v>COCHET Yannick</v>
      </c>
      <c r="AX14" s="60">
        <f>Particip!$B398</f>
        <v>11.5</v>
      </c>
      <c r="AY14" s="60" t="str">
        <f>Particip!$C425</f>
        <v>LEHIR Jean-Yves</v>
      </c>
      <c r="AZ14" s="60">
        <f>Particip!$B425</f>
        <v>9.8</v>
      </c>
      <c r="BA14" s="60" t="str">
        <f>Particip!$C452</f>
        <v>LE FLOCH Nicolas</v>
      </c>
      <c r="BB14" s="60">
        <f>Particip!$B452</f>
        <v>6</v>
      </c>
      <c r="BC14" s="60" t="str">
        <f>Particip!$C479</f>
        <v>TOSTIVINT Brieuc</v>
      </c>
      <c r="BD14" s="60">
        <f>Particip!$B479</f>
        <v>8.9</v>
      </c>
      <c r="BE14" s="60" t="str">
        <f>Particip!$C506</f>
        <v>HENNEQUEZ Pascal</v>
      </c>
      <c r="BF14" s="60">
        <f>Particip!$B506</f>
        <v>11.8</v>
      </c>
      <c r="BG14" s="60" t="str">
        <f>Particip!$C533</f>
        <v>BOGET Christophe</v>
      </c>
      <c r="BH14" s="60">
        <f>Particip!$B533</f>
        <v>8.1</v>
      </c>
      <c r="BI14" s="60" t="str">
        <f>Particip!$C560</f>
        <v>LEVAVASSEUR Sylvain</v>
      </c>
      <c r="BJ14" s="60">
        <f>Particip!$B560</f>
        <v>11.6</v>
      </c>
      <c r="BK14" s="60">
        <f>Particip!$C587</f>
        <v>0</v>
      </c>
      <c r="BL14" s="60">
        <f>Particip!$B587</f>
        <v>0</v>
      </c>
      <c r="BM14" s="60" t="str">
        <f>Particip!$C614</f>
        <v>BOUVRET Rémy</v>
      </c>
      <c r="BN14" s="60">
        <f>Particip!$B614</f>
        <v>11.9</v>
      </c>
      <c r="BO14" s="60">
        <f>Particip!$C641</f>
        <v>0</v>
      </c>
      <c r="BP14" s="60">
        <f>Particip!$B641</f>
        <v>0</v>
      </c>
    </row>
    <row r="15" spans="1:68" ht="18.75" customHeight="1">
      <c r="A15" s="141" t="s">
        <v>6</v>
      </c>
      <c r="B15" s="76">
        <f t="shared" si="0"/>
        <v>5</v>
      </c>
      <c r="C15" s="253" t="s">
        <v>60</v>
      </c>
      <c r="D15" s="254"/>
      <c r="E15" s="254"/>
      <c r="F15" s="254"/>
      <c r="G15" s="254"/>
      <c r="H15" s="255"/>
      <c r="I15" s="11">
        <v>83</v>
      </c>
      <c r="J15" s="10" t="s">
        <v>6</v>
      </c>
      <c r="K15" s="76">
        <f t="shared" si="1"/>
      </c>
      <c r="L15" s="264"/>
      <c r="M15" s="265"/>
      <c r="N15" s="265"/>
      <c r="O15" s="265"/>
      <c r="P15" s="265"/>
      <c r="Q15" s="265"/>
      <c r="R15" s="135"/>
      <c r="S15" s="16">
        <f t="shared" si="2"/>
        <v>0</v>
      </c>
      <c r="T15" s="73">
        <f t="shared" si="3"/>
        <v>0</v>
      </c>
      <c r="U15" s="60">
        <f>Particip!$C21</f>
        <v>0</v>
      </c>
      <c r="V15" s="60">
        <f>Particip!$B21</f>
        <v>0</v>
      </c>
      <c r="W15" s="60" t="str">
        <f>Particip!$C48</f>
        <v>THOURET Jean-Christhophe</v>
      </c>
      <c r="X15" s="60">
        <f>Particip!$B48</f>
        <v>7.7</v>
      </c>
      <c r="Y15" s="60" t="str">
        <f>Particip!$C75</f>
        <v>GRASSA Christian</v>
      </c>
      <c r="Z15" s="60">
        <f>Particip!$B75</f>
        <v>8.6</v>
      </c>
      <c r="AA15" s="60" t="str">
        <f>Particip!$C102</f>
        <v>VILLARD Arnauld</v>
      </c>
      <c r="AB15" s="60">
        <f>Particip!$B102</f>
        <v>8.9</v>
      </c>
      <c r="AC15" s="60" t="str">
        <f>Particip!$C129</f>
        <v>CORNU Sylvain</v>
      </c>
      <c r="AD15" s="60">
        <f>Particip!$B129</f>
        <v>15</v>
      </c>
      <c r="AE15" s="60">
        <f>Particip!$C156</f>
        <v>0</v>
      </c>
      <c r="AF15" s="60">
        <f>Particip!$B156</f>
        <v>0</v>
      </c>
      <c r="AG15" s="60" t="str">
        <f>Particip!$C183</f>
        <v>GRILLO Thomas</v>
      </c>
      <c r="AH15" s="60">
        <f>Particip!$B183</f>
        <v>9.3</v>
      </c>
      <c r="AI15" s="60" t="str">
        <f>Particip!$C210</f>
        <v>DUCHEZ Florent</v>
      </c>
      <c r="AJ15" s="60">
        <f>Particip!$B210</f>
        <v>18.1</v>
      </c>
      <c r="AK15" s="60" t="str">
        <f>Particip!$C237</f>
        <v>BLANDIN Erwan</v>
      </c>
      <c r="AL15" s="60">
        <f>Particip!$B237</f>
        <v>9.7</v>
      </c>
      <c r="AM15" s="60" t="str">
        <f>Particip!$C264</f>
        <v>PAILLARD Jean-Luc</v>
      </c>
      <c r="AN15" s="60">
        <f>Particip!$B264</f>
        <v>9.4</v>
      </c>
      <c r="AO15" s="60" t="str">
        <f>Particip!$C291</f>
        <v>RAUTUREAU Michel</v>
      </c>
      <c r="AP15" s="60">
        <f>Particip!$B291</f>
        <v>6.5</v>
      </c>
      <c r="AQ15" s="60" t="str">
        <f>Particip!$C318</f>
        <v>RANNOU Gilles</v>
      </c>
      <c r="AR15" s="60">
        <f>Particip!$B318</f>
        <v>7.1</v>
      </c>
      <c r="AS15" s="60" t="str">
        <f>Particip!$C345</f>
        <v>BONENFANT Dominique</v>
      </c>
      <c r="AT15" s="60">
        <f>Particip!$B345</f>
        <v>7.4</v>
      </c>
      <c r="AU15" s="60" t="str">
        <f>Particip!$C372</f>
        <v>BENARD Pascal</v>
      </c>
      <c r="AV15" s="60">
        <f>Particip!$B372</f>
        <v>8.2</v>
      </c>
      <c r="AW15" s="60" t="str">
        <f>Particip!$C399</f>
        <v>BORBEAU Florian</v>
      </c>
      <c r="AX15" s="60">
        <f>Particip!$B399</f>
        <v>14.7</v>
      </c>
      <c r="AY15" s="60" t="str">
        <f>Particip!$C426</f>
        <v>BOURDEAU Philippe</v>
      </c>
      <c r="AZ15" s="60">
        <f>Particip!$B426</f>
        <v>10.3</v>
      </c>
      <c r="BA15" s="60" t="str">
        <f>Particip!$C453</f>
        <v>MARREC Matthieu</v>
      </c>
      <c r="BB15" s="60">
        <f>Particip!$B453</f>
        <v>6</v>
      </c>
      <c r="BC15" s="60" t="str">
        <f>Particip!$C480</f>
        <v>VOLCLAIR Laurent</v>
      </c>
      <c r="BD15" s="60">
        <f>Particip!$B480</f>
        <v>9.7</v>
      </c>
      <c r="BE15" s="60" t="str">
        <f>Particip!$C507</f>
        <v>LE FUR Camille</v>
      </c>
      <c r="BF15" s="60">
        <f>Particip!$B507</f>
        <v>12.4</v>
      </c>
      <c r="BG15" s="60" t="str">
        <f>Particip!$C534</f>
        <v>CHOLLET Bernard</v>
      </c>
      <c r="BH15" s="60">
        <f>Particip!$B534</f>
        <v>11.6</v>
      </c>
      <c r="BI15" s="60" t="str">
        <f>Particip!$C561</f>
        <v>PITEL Jean Marie</v>
      </c>
      <c r="BJ15" s="60">
        <f>Particip!$B561</f>
        <v>12.1</v>
      </c>
      <c r="BK15" s="60">
        <f>Particip!$C588</f>
        <v>0</v>
      </c>
      <c r="BL15" s="60">
        <f>Particip!$B588</f>
        <v>0</v>
      </c>
      <c r="BM15" s="60" t="str">
        <f>Particip!$C615</f>
        <v>BEUZELIN Dominique</v>
      </c>
      <c r="BN15" s="60">
        <f>Particip!$B615</f>
        <v>14.5</v>
      </c>
      <c r="BO15" s="60">
        <f>Particip!$C642</f>
        <v>0</v>
      </c>
      <c r="BP15" s="60">
        <f>Particip!$B642</f>
        <v>0</v>
      </c>
    </row>
    <row r="16" spans="1:68" ht="18.75" customHeight="1">
      <c r="A16" s="141" t="s">
        <v>7</v>
      </c>
      <c r="B16" s="76">
        <f t="shared" si="0"/>
        <v>4.8</v>
      </c>
      <c r="C16" s="253" t="s">
        <v>58</v>
      </c>
      <c r="D16" s="254"/>
      <c r="E16" s="254"/>
      <c r="F16" s="254"/>
      <c r="G16" s="254"/>
      <c r="H16" s="255"/>
      <c r="I16" s="11">
        <v>86</v>
      </c>
      <c r="J16" s="10" t="s">
        <v>7</v>
      </c>
      <c r="K16" s="76">
        <f t="shared" si="1"/>
      </c>
      <c r="L16" s="264"/>
      <c r="M16" s="265"/>
      <c r="N16" s="265"/>
      <c r="O16" s="265"/>
      <c r="P16" s="265"/>
      <c r="Q16" s="266"/>
      <c r="R16" s="135"/>
      <c r="S16" s="16">
        <f t="shared" si="2"/>
        <v>0</v>
      </c>
      <c r="T16" s="73">
        <f t="shared" si="3"/>
        <v>0</v>
      </c>
      <c r="U16" s="60">
        <f>Particip!$C22</f>
        <v>0</v>
      </c>
      <c r="V16" s="60">
        <f>Particip!$B22</f>
        <v>0</v>
      </c>
      <c r="W16" s="60" t="str">
        <f>Particip!$C49</f>
        <v>BOURDIN Arnaud</v>
      </c>
      <c r="X16" s="60">
        <f>Particip!$B49</f>
        <v>8.8</v>
      </c>
      <c r="Y16" s="60" t="str">
        <f>Particip!$C76</f>
        <v>MICIELSKI Gilles</v>
      </c>
      <c r="Z16" s="60">
        <f>Particip!$B76</f>
        <v>8.9</v>
      </c>
      <c r="AA16" s="60" t="str">
        <f>Particip!$C103</f>
        <v>DELARUE François</v>
      </c>
      <c r="AB16" s="60">
        <f>Particip!$B103</f>
        <v>9.2</v>
      </c>
      <c r="AC16" s="60">
        <f>Particip!$C130</f>
        <v>0</v>
      </c>
      <c r="AD16" s="60">
        <f>Particip!$B130</f>
        <v>0</v>
      </c>
      <c r="AE16" s="60">
        <f>Particip!$C157</f>
        <v>0</v>
      </c>
      <c r="AF16" s="60">
        <f>Particip!$B157</f>
        <v>0</v>
      </c>
      <c r="AG16" s="60" t="str">
        <f>Particip!$C184</f>
        <v>BRABANT Patrick</v>
      </c>
      <c r="AH16" s="60">
        <f>Particip!$B184</f>
        <v>9.9</v>
      </c>
      <c r="AI16" s="60" t="str">
        <f>Particip!$C211</f>
        <v>BROHAN Philippe</v>
      </c>
      <c r="AJ16" s="60">
        <f>Particip!$B211</f>
        <v>21.6</v>
      </c>
      <c r="AK16" s="60">
        <f>Particip!$C238</f>
        <v>0</v>
      </c>
      <c r="AL16" s="60">
        <f>Particip!$B238</f>
        <v>0</v>
      </c>
      <c r="AM16" s="60" t="str">
        <f>Particip!$C265</f>
        <v>GODOY Juan Manuel</v>
      </c>
      <c r="AN16" s="60">
        <f>Particip!$B265</f>
        <v>9.5</v>
      </c>
      <c r="AO16" s="60" t="str">
        <f>Particip!$C292</f>
        <v>MERCIER Alain</v>
      </c>
      <c r="AP16" s="60">
        <f>Particip!$B292</f>
        <v>7.4</v>
      </c>
      <c r="AQ16" s="60" t="str">
        <f>Particip!$C319</f>
        <v>GOARIN Victor</v>
      </c>
      <c r="AR16" s="60">
        <f>Particip!$B319</f>
        <v>7.3</v>
      </c>
      <c r="AS16" s="60" t="str">
        <f>Particip!$C346</f>
        <v>NOUHAUD Paul</v>
      </c>
      <c r="AT16" s="60">
        <f>Particip!$B346</f>
        <v>8.6</v>
      </c>
      <c r="AU16" s="60">
        <f>Particip!$C373</f>
        <v>0</v>
      </c>
      <c r="AV16" s="60">
        <f>Particip!$B373</f>
        <v>0</v>
      </c>
      <c r="AW16" s="60">
        <f>Particip!$C400</f>
        <v>0</v>
      </c>
      <c r="AX16" s="60">
        <f>Particip!$B400</f>
        <v>0</v>
      </c>
      <c r="AY16" s="60" t="str">
        <f>Particip!$C427</f>
        <v>VAUGELADE Ambroise</v>
      </c>
      <c r="AZ16" s="60">
        <f>Particip!$B427</f>
        <v>10.5</v>
      </c>
      <c r="BA16" s="60" t="str">
        <f>Particip!$C454</f>
        <v>LE SQUER Christian</v>
      </c>
      <c r="BB16" s="60">
        <f>Particip!$B454</f>
        <v>6.3</v>
      </c>
      <c r="BC16" s="60" t="str">
        <f>Particip!$C481</f>
        <v>LE VRAUX Mathieu</v>
      </c>
      <c r="BD16" s="60">
        <f>Particip!$B481</f>
        <v>10.6</v>
      </c>
      <c r="BE16" s="60" t="str">
        <f>Particip!$C508</f>
        <v>LEBRET Jérome</v>
      </c>
      <c r="BF16" s="60">
        <f>Particip!$B508</f>
        <v>12.6</v>
      </c>
      <c r="BG16" s="60" t="str">
        <f>Particip!$C535</f>
        <v>TOUZERY Jean Pierre</v>
      </c>
      <c r="BH16" s="60">
        <f>Particip!$B535</f>
        <v>12.5</v>
      </c>
      <c r="BI16" s="60" t="str">
        <f>Particip!$C562</f>
        <v>RICHEUX Malo</v>
      </c>
      <c r="BJ16" s="60">
        <f>Particip!$B562</f>
        <v>12.1</v>
      </c>
      <c r="BK16" s="60">
        <f>Particip!$C589</f>
        <v>0</v>
      </c>
      <c r="BL16" s="60">
        <f>Particip!$B589</f>
        <v>0</v>
      </c>
      <c r="BM16" s="60">
        <f>Particip!$C616</f>
        <v>0</v>
      </c>
      <c r="BN16" s="60">
        <f>Particip!$B616</f>
        <v>0</v>
      </c>
      <c r="BO16" s="60">
        <f>Particip!$C643</f>
        <v>0</v>
      </c>
      <c r="BP16" s="60">
        <f>Particip!$B643</f>
        <v>0</v>
      </c>
    </row>
    <row r="17" spans="1:68" ht="18.75" customHeight="1" thickBot="1">
      <c r="A17" s="142" t="s">
        <v>37</v>
      </c>
      <c r="B17" s="136">
        <f t="shared" si="0"/>
        <v>9.1</v>
      </c>
      <c r="C17" s="267" t="s">
        <v>65</v>
      </c>
      <c r="D17" s="268"/>
      <c r="E17" s="268"/>
      <c r="F17" s="268"/>
      <c r="G17" s="268"/>
      <c r="H17" s="143"/>
      <c r="I17" s="144">
        <v>93</v>
      </c>
      <c r="J17" s="145" t="s">
        <v>37</v>
      </c>
      <c r="K17" s="136">
        <f t="shared" si="1"/>
      </c>
      <c r="L17" s="248"/>
      <c r="M17" s="249"/>
      <c r="N17" s="249"/>
      <c r="O17" s="249"/>
      <c r="P17" s="249"/>
      <c r="Q17" s="250"/>
      <c r="R17" s="137"/>
      <c r="S17" s="16">
        <f t="shared" si="2"/>
        <v>0</v>
      </c>
      <c r="T17" s="73">
        <f t="shared" si="3"/>
        <v>0</v>
      </c>
      <c r="U17" s="60">
        <f>Particip!$C23</f>
        <v>0</v>
      </c>
      <c r="V17" s="60">
        <f>Particip!$B23</f>
        <v>0</v>
      </c>
      <c r="W17" s="60" t="str">
        <f>Particip!$C50</f>
        <v>EDIN Bernard</v>
      </c>
      <c r="X17" s="60">
        <f>Particip!$B50</f>
        <v>8.8</v>
      </c>
      <c r="Y17" s="60">
        <f>Particip!$C77</f>
        <v>0</v>
      </c>
      <c r="Z17" s="60">
        <f>Particip!$B77</f>
        <v>0</v>
      </c>
      <c r="AA17" s="60">
        <f>Particip!$C104</f>
        <v>0</v>
      </c>
      <c r="AB17" s="60">
        <f>Particip!$B104</f>
        <v>0</v>
      </c>
      <c r="AC17" s="60">
        <f>Particip!$C131</f>
        <v>0</v>
      </c>
      <c r="AD17" s="60">
        <f>Particip!$B131</f>
        <v>0</v>
      </c>
      <c r="AE17" s="60">
        <f>Particip!$C158</f>
        <v>0</v>
      </c>
      <c r="AF17" s="60">
        <f>Particip!$B158</f>
        <v>0</v>
      </c>
      <c r="AG17" s="60">
        <f>Particip!$C185</f>
        <v>0</v>
      </c>
      <c r="AH17" s="60">
        <f>Particip!$B185</f>
        <v>0</v>
      </c>
      <c r="AI17" s="60">
        <f>Particip!$C212</f>
        <v>0</v>
      </c>
      <c r="AJ17" s="60">
        <f>Particip!$B212</f>
        <v>0</v>
      </c>
      <c r="AK17" s="60">
        <f>Particip!$C239</f>
        <v>0</v>
      </c>
      <c r="AL17" s="60">
        <f>Particip!$B239</f>
        <v>0</v>
      </c>
      <c r="AM17" s="60" t="str">
        <f>Particip!$C266</f>
        <v>EGERMANN Alain</v>
      </c>
      <c r="AN17" s="60">
        <f>Particip!$B266</f>
        <v>10</v>
      </c>
      <c r="AO17" s="60" t="str">
        <f>Particip!$C293</f>
        <v>MORILLEAU Michel</v>
      </c>
      <c r="AP17" s="60">
        <f>Particip!$B293</f>
        <v>7.9</v>
      </c>
      <c r="AQ17" s="60">
        <f>Particip!$C320</f>
        <v>0</v>
      </c>
      <c r="AR17" s="60">
        <f>Particip!$B320</f>
        <v>0</v>
      </c>
      <c r="AS17" s="60" t="str">
        <f>Particip!$C347</f>
        <v>MARCHADIER Christian</v>
      </c>
      <c r="AT17" s="60">
        <f>Particip!$B347</f>
        <v>8.9</v>
      </c>
      <c r="AU17" s="60">
        <f>Particip!$C374</f>
        <v>0</v>
      </c>
      <c r="AV17" s="60">
        <f>Particip!$B374</f>
        <v>0</v>
      </c>
      <c r="AW17" s="60">
        <f>Particip!$C401</f>
        <v>0</v>
      </c>
      <c r="AX17" s="60">
        <f>Particip!$B401</f>
        <v>0</v>
      </c>
      <c r="AY17" s="60" t="str">
        <f>Particip!$C428</f>
        <v>CHAGNON Romain</v>
      </c>
      <c r="AZ17" s="60">
        <f>Particip!$B428</f>
        <v>10.6</v>
      </c>
      <c r="BA17" s="60" t="str">
        <f>Particip!$C455</f>
        <v>NICOLAS Alain</v>
      </c>
      <c r="BB17" s="60">
        <f>Particip!$B455</f>
        <v>6.5</v>
      </c>
      <c r="BC17" s="60" t="str">
        <f>Particip!$C482</f>
        <v>CHICOT Richard</v>
      </c>
      <c r="BD17" s="60">
        <f>Particip!$B482</f>
        <v>10.8</v>
      </c>
      <c r="BE17" s="60" t="str">
        <f>Particip!$C509</f>
        <v>DIOURI Aziz</v>
      </c>
      <c r="BF17" s="60">
        <f>Particip!$B509</f>
        <v>13.1</v>
      </c>
      <c r="BG17" s="60">
        <f>Particip!$C536</f>
        <v>0</v>
      </c>
      <c r="BH17" s="60">
        <f>Particip!$B536</f>
        <v>0</v>
      </c>
      <c r="BI17" s="60">
        <f>Particip!$C563</f>
        <v>0</v>
      </c>
      <c r="BJ17" s="60">
        <f>Particip!$B563</f>
        <v>0</v>
      </c>
      <c r="BK17" s="60">
        <f>Particip!$C590</f>
        <v>0</v>
      </c>
      <c r="BL17" s="60">
        <f>Particip!$B590</f>
        <v>0</v>
      </c>
      <c r="BM17" s="60">
        <f>Particip!$C617</f>
        <v>0</v>
      </c>
      <c r="BN17" s="60">
        <f>Particip!$B617</f>
        <v>0</v>
      </c>
      <c r="BO17" s="60">
        <f>Particip!$C644</f>
        <v>0</v>
      </c>
      <c r="BP17" s="60">
        <f>Particip!$B644</f>
        <v>0</v>
      </c>
    </row>
    <row r="18" spans="19:52" ht="9.75" customHeight="1" thickBot="1">
      <c r="S18" s="1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row>
    <row r="19" spans="1:52" ht="24.75" customHeight="1" thickBot="1" thickTop="1">
      <c r="A19" s="238" t="str">
        <f>IF(SUM(R11:R17)&gt;0,"Classement Final : ","Classement 1er jour : ")</f>
        <v>Classement 1er jour : </v>
      </c>
      <c r="B19" s="238"/>
      <c r="C19" s="238"/>
      <c r="D19" s="13">
        <f>IF(COUNT(I12:I17)&lt;6,"",VLOOKUP(F10,'Cl.J1+Gén.'!$AH$11:$BL$34,31,FALSE))</f>
        <v>21</v>
      </c>
      <c r="E19" s="239" t="str">
        <f>IF(SUM(R12:R17)&gt;0,"Total des 2 Tours: ","Total du Tour 1: ")</f>
        <v>Total du Tour 1: </v>
      </c>
      <c r="F19" s="240"/>
      <c r="G19" s="157">
        <f>IF(OR(I19="DIS",R19="DIS"),"DIS",I19+R19)</f>
        <v>443</v>
      </c>
      <c r="H19" s="127"/>
      <c r="I19" s="78">
        <f>IF(S19&gt;1,"DIS",IF(OR(S19=1,COUNTA(I12:I17)&lt;6),SUM(I12:I17),SUM(I12:I17)-MAX(I12:I17)))</f>
        <v>443</v>
      </c>
      <c r="J19" s="158"/>
      <c r="K19" s="159"/>
      <c r="L19" s="159"/>
      <c r="M19" s="159"/>
      <c r="N19" s="25"/>
      <c r="O19" s="246"/>
      <c r="P19" s="246"/>
      <c r="Q19" s="246"/>
      <c r="R19" s="78">
        <f>IF(T19&gt;1,"DIS",IF(T19=1,SUM(R12:R17),IF(COUNT(R12:R17)&lt;$R$2,SUM(R12:R17),SUM(R12:R17)-MAX(R12:R17))))</f>
        <v>0</v>
      </c>
      <c r="S19" s="138">
        <f>SUM(S12:S17)</f>
        <v>0</v>
      </c>
      <c r="T19" s="16">
        <f>SUM(T12:T17)</f>
        <v>0</v>
      </c>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row>
    <row r="20" ht="21" customHeight="1" thickBot="1" thickTop="1"/>
    <row r="21" spans="1:19" ht="18.75" customHeight="1" thickBot="1">
      <c r="A21" s="156"/>
      <c r="B21" s="152"/>
      <c r="C21" s="236" t="s">
        <v>41</v>
      </c>
      <c r="D21" s="237"/>
      <c r="E21" s="237"/>
      <c r="F21" s="146" t="str">
        <f>Prépa!D13</f>
        <v>BAUGE</v>
      </c>
      <c r="G21" s="147"/>
      <c r="H21" s="147"/>
      <c r="I21" s="151"/>
      <c r="J21" s="152"/>
      <c r="K21" s="152"/>
      <c r="L21" s="236"/>
      <c r="M21" s="236"/>
      <c r="N21" s="236"/>
      <c r="O21" s="146"/>
      <c r="P21" s="146"/>
      <c r="Q21" s="147"/>
      <c r="R21" s="148"/>
      <c r="S21" s="6"/>
    </row>
    <row r="22" spans="1:20" ht="18.75" customHeight="1">
      <c r="A22" s="149"/>
      <c r="B22" s="133" t="s">
        <v>16</v>
      </c>
      <c r="C22" s="153" t="s">
        <v>47</v>
      </c>
      <c r="D22" s="154"/>
      <c r="E22" s="154"/>
      <c r="F22" s="154"/>
      <c r="G22" s="154"/>
      <c r="H22" s="155"/>
      <c r="I22" s="134" t="s">
        <v>48</v>
      </c>
      <c r="J22" s="150"/>
      <c r="K22" s="133" t="s">
        <v>16</v>
      </c>
      <c r="L22" s="241" t="s">
        <v>45</v>
      </c>
      <c r="M22" s="242"/>
      <c r="N22" s="242"/>
      <c r="O22" s="242"/>
      <c r="P22" s="242"/>
      <c r="Q22" s="243"/>
      <c r="R22" s="134" t="s">
        <v>46</v>
      </c>
      <c r="S22" s="67" t="s">
        <v>15</v>
      </c>
      <c r="T22" s="67" t="s">
        <v>15</v>
      </c>
    </row>
    <row r="23" spans="1:20" ht="18.75" customHeight="1">
      <c r="A23" s="139" t="s">
        <v>3</v>
      </c>
      <c r="B23" s="76">
        <f aca="true" t="shared" si="4" ref="B23:B28">IF(C23="","",VLOOKUP(C23,$W$6:$X$17,2,FALSE))</f>
        <v>-0.3</v>
      </c>
      <c r="C23" s="253" t="s">
        <v>67</v>
      </c>
      <c r="D23" s="254"/>
      <c r="E23" s="254"/>
      <c r="F23" s="254"/>
      <c r="G23" s="254"/>
      <c r="H23" s="255"/>
      <c r="I23" s="77">
        <v>77</v>
      </c>
      <c r="J23" s="75" t="s">
        <v>3</v>
      </c>
      <c r="K23" s="76">
        <f aca="true" t="shared" si="5" ref="K23:K28">IF(L23="","",VLOOKUP(L23,$W$6:$X$17,2,FALSE))</f>
      </c>
      <c r="L23" s="201"/>
      <c r="M23" s="262"/>
      <c r="N23" s="262"/>
      <c r="O23" s="262"/>
      <c r="P23" s="262"/>
      <c r="Q23" s="263"/>
      <c r="R23" s="140"/>
      <c r="S23" s="16">
        <f aca="true" t="shared" si="6" ref="S23:S28">IF(ISTEXT(I23),1,0)</f>
        <v>0</v>
      </c>
      <c r="T23" s="73">
        <f aca="true" t="shared" si="7" ref="T23:T28">IF(ISTEXT(R23),1,0)</f>
        <v>0</v>
      </c>
    </row>
    <row r="24" spans="1:20" ht="18.75" customHeight="1">
      <c r="A24" s="141" t="s">
        <v>4</v>
      </c>
      <c r="B24" s="76">
        <f t="shared" si="4"/>
        <v>8.8</v>
      </c>
      <c r="C24" s="253" t="s">
        <v>77</v>
      </c>
      <c r="D24" s="254"/>
      <c r="E24" s="254"/>
      <c r="F24" s="254"/>
      <c r="G24" s="254"/>
      <c r="H24" s="255"/>
      <c r="I24" s="11">
        <v>88</v>
      </c>
      <c r="J24" s="10" t="s">
        <v>4</v>
      </c>
      <c r="K24" s="76">
        <f t="shared" si="5"/>
      </c>
      <c r="L24" s="201"/>
      <c r="M24" s="262"/>
      <c r="N24" s="262"/>
      <c r="O24" s="262"/>
      <c r="P24" s="262"/>
      <c r="Q24" s="263"/>
      <c r="R24" s="135"/>
      <c r="S24" s="16">
        <f t="shared" si="6"/>
        <v>0</v>
      </c>
      <c r="T24" s="73">
        <f t="shared" si="7"/>
        <v>0</v>
      </c>
    </row>
    <row r="25" spans="1:20" ht="18.75" customHeight="1">
      <c r="A25" s="141" t="s">
        <v>5</v>
      </c>
      <c r="B25" s="76">
        <f t="shared" si="4"/>
        <v>3.7</v>
      </c>
      <c r="C25" s="253" t="s">
        <v>70</v>
      </c>
      <c r="D25" s="254"/>
      <c r="E25" s="254"/>
      <c r="F25" s="254"/>
      <c r="G25" s="254"/>
      <c r="H25" s="255"/>
      <c r="I25" s="11">
        <v>83</v>
      </c>
      <c r="J25" s="10" t="s">
        <v>5</v>
      </c>
      <c r="K25" s="76">
        <f t="shared" si="5"/>
      </c>
      <c r="L25" s="201"/>
      <c r="M25" s="262"/>
      <c r="N25" s="262"/>
      <c r="O25" s="262"/>
      <c r="P25" s="262"/>
      <c r="Q25" s="263"/>
      <c r="R25" s="135"/>
      <c r="S25" s="16">
        <f t="shared" si="6"/>
        <v>0</v>
      </c>
      <c r="T25" s="73">
        <f t="shared" si="7"/>
        <v>0</v>
      </c>
    </row>
    <row r="26" spans="1:20" ht="18.75" customHeight="1">
      <c r="A26" s="141" t="s">
        <v>6</v>
      </c>
      <c r="B26" s="76">
        <f t="shared" si="4"/>
        <v>7.7</v>
      </c>
      <c r="C26" s="253" t="s">
        <v>76</v>
      </c>
      <c r="D26" s="254"/>
      <c r="E26" s="254"/>
      <c r="F26" s="254"/>
      <c r="G26" s="254"/>
      <c r="H26" s="255"/>
      <c r="I26" s="11">
        <v>98</v>
      </c>
      <c r="J26" s="10" t="s">
        <v>6</v>
      </c>
      <c r="K26" s="76">
        <f t="shared" si="5"/>
      </c>
      <c r="L26" s="264"/>
      <c r="M26" s="265"/>
      <c r="N26" s="265"/>
      <c r="O26" s="265"/>
      <c r="P26" s="265"/>
      <c r="Q26" s="265"/>
      <c r="R26" s="135"/>
      <c r="S26" s="16">
        <f t="shared" si="6"/>
        <v>0</v>
      </c>
      <c r="T26" s="73">
        <f t="shared" si="7"/>
        <v>0</v>
      </c>
    </row>
    <row r="27" spans="1:20" ht="18.75" customHeight="1">
      <c r="A27" s="141" t="s">
        <v>7</v>
      </c>
      <c r="B27" s="76">
        <f t="shared" si="4"/>
        <v>6.2</v>
      </c>
      <c r="C27" s="253" t="s">
        <v>73</v>
      </c>
      <c r="D27" s="254"/>
      <c r="E27" s="254"/>
      <c r="F27" s="254"/>
      <c r="G27" s="254"/>
      <c r="H27" s="255"/>
      <c r="I27" s="11">
        <v>92</v>
      </c>
      <c r="J27" s="10" t="s">
        <v>7</v>
      </c>
      <c r="K27" s="76">
        <f t="shared" si="5"/>
      </c>
      <c r="L27" s="264"/>
      <c r="M27" s="265"/>
      <c r="N27" s="265"/>
      <c r="O27" s="265"/>
      <c r="P27" s="265"/>
      <c r="Q27" s="266"/>
      <c r="R27" s="135"/>
      <c r="S27" s="16">
        <f t="shared" si="6"/>
        <v>0</v>
      </c>
      <c r="T27" s="73">
        <f t="shared" si="7"/>
        <v>0</v>
      </c>
    </row>
    <row r="28" spans="1:20" ht="18.75" customHeight="1" thickBot="1">
      <c r="A28" s="142" t="s">
        <v>37</v>
      </c>
      <c r="B28" s="136">
        <f t="shared" si="4"/>
        <v>-0.3</v>
      </c>
      <c r="C28" s="256" t="s">
        <v>68</v>
      </c>
      <c r="D28" s="257"/>
      <c r="E28" s="257"/>
      <c r="F28" s="257"/>
      <c r="G28" s="257"/>
      <c r="H28" s="258"/>
      <c r="I28" s="144">
        <v>69</v>
      </c>
      <c r="J28" s="145" t="s">
        <v>37</v>
      </c>
      <c r="K28" s="136">
        <f t="shared" si="5"/>
      </c>
      <c r="L28" s="248"/>
      <c r="M28" s="249"/>
      <c r="N28" s="249"/>
      <c r="O28" s="249"/>
      <c r="P28" s="249"/>
      <c r="Q28" s="250"/>
      <c r="R28" s="137"/>
      <c r="S28" s="16">
        <f t="shared" si="6"/>
        <v>0</v>
      </c>
      <c r="T28" s="73">
        <f t="shared" si="7"/>
        <v>0</v>
      </c>
    </row>
    <row r="29" ht="9.75" customHeight="1" thickBot="1">
      <c r="S29" s="16"/>
    </row>
    <row r="30" spans="1:20" ht="24.75" customHeight="1" thickBot="1" thickTop="1">
      <c r="A30" s="238" t="str">
        <f>IF(SUM(R22:R28)&gt;0,"Classement Final : ","Classement 1er jour : ")</f>
        <v>Classement 1er jour : </v>
      </c>
      <c r="B30" s="238"/>
      <c r="C30" s="238"/>
      <c r="D30" s="13">
        <f>IF(COUNT(I23:I28)&lt;6,"",VLOOKUP(F21,'Cl.J1+Gén.'!$AH$11:$BL$34,31,FALSE))</f>
        <v>6</v>
      </c>
      <c r="E30" s="239" t="str">
        <f>IF(SUM(R23:R28)&gt;0,"Total des 2 Tours: ","Total du Tour 1: ")</f>
        <v>Total du Tour 1: </v>
      </c>
      <c r="F30" s="240"/>
      <c r="G30" s="157">
        <f>IF(OR(I30="DIS",R30="DIS"),"DIS",I30+R30)</f>
        <v>409</v>
      </c>
      <c r="H30" s="127"/>
      <c r="I30" s="78">
        <f>IF(S30&gt;1,"DIS",IF(OR(S30=1,COUNTA(I23:I28)&lt;6),SUM(I23:I28),SUM(I23:I28)-MAX(I23:I28)))</f>
        <v>409</v>
      </c>
      <c r="J30" s="251"/>
      <c r="K30" s="238"/>
      <c r="L30" s="238"/>
      <c r="M30" s="252"/>
      <c r="N30" s="25"/>
      <c r="O30" s="246"/>
      <c r="P30" s="246"/>
      <c r="Q30" s="247"/>
      <c r="R30" s="78">
        <f>IF(T30&gt;1,"DIS",IF(T30=1,SUM(R23:R28),IF(COUNT(R23:R28)&lt;$R$2,SUM(R23:R28),SUM(R23:R28)-MAX(R23:R28))))</f>
        <v>0</v>
      </c>
      <c r="S30" s="138">
        <f>SUM(S23:S28)</f>
        <v>0</v>
      </c>
      <c r="T30" s="16">
        <f>SUM(T23:T28)</f>
        <v>0</v>
      </c>
    </row>
    <row r="31" ht="21" customHeight="1" thickBot="1" thickTop="1"/>
    <row r="32" spans="1:18" ht="18.75" customHeight="1" thickBot="1">
      <c r="A32" s="156"/>
      <c r="B32" s="152"/>
      <c r="C32" s="236" t="s">
        <v>41</v>
      </c>
      <c r="D32" s="237"/>
      <c r="E32" s="237"/>
      <c r="F32" s="146" t="str">
        <f>Prépa!D15</f>
        <v>CH. CHEVERNY</v>
      </c>
      <c r="G32" s="147"/>
      <c r="H32" s="147"/>
      <c r="I32" s="151"/>
      <c r="J32" s="152"/>
      <c r="K32" s="152"/>
      <c r="L32" s="236"/>
      <c r="M32" s="236"/>
      <c r="N32" s="236"/>
      <c r="O32" s="146"/>
      <c r="P32" s="146"/>
      <c r="Q32" s="147"/>
      <c r="R32" s="148"/>
    </row>
    <row r="33" spans="1:20" ht="18.75" customHeight="1">
      <c r="A33" s="149"/>
      <c r="B33" s="133" t="s">
        <v>16</v>
      </c>
      <c r="C33" s="153" t="s">
        <v>47</v>
      </c>
      <c r="D33" s="154"/>
      <c r="E33" s="154"/>
      <c r="F33" s="154"/>
      <c r="G33" s="154"/>
      <c r="H33" s="155"/>
      <c r="I33" s="134" t="s">
        <v>48</v>
      </c>
      <c r="J33" s="150"/>
      <c r="K33" s="133" t="s">
        <v>16</v>
      </c>
      <c r="L33" s="241" t="s">
        <v>45</v>
      </c>
      <c r="M33" s="242"/>
      <c r="N33" s="242"/>
      <c r="O33" s="242"/>
      <c r="P33" s="242"/>
      <c r="Q33" s="243"/>
      <c r="R33" s="134" t="s">
        <v>46</v>
      </c>
      <c r="S33" s="67" t="s">
        <v>15</v>
      </c>
      <c r="T33" s="67" t="s">
        <v>15</v>
      </c>
    </row>
    <row r="34" spans="1:20" ht="18.75" customHeight="1">
      <c r="A34" s="139" t="s">
        <v>3</v>
      </c>
      <c r="B34" s="76">
        <f aca="true" t="shared" si="8" ref="B34:B39">IF(C34="","",VLOOKUP(C34,$Y$6:$Z$17,2,FALSE))</f>
        <v>4.7</v>
      </c>
      <c r="C34" s="253" t="s">
        <v>80</v>
      </c>
      <c r="D34" s="254"/>
      <c r="E34" s="254"/>
      <c r="F34" s="254"/>
      <c r="G34" s="254"/>
      <c r="H34" s="255"/>
      <c r="I34" s="77">
        <v>81</v>
      </c>
      <c r="J34" s="75" t="s">
        <v>3</v>
      </c>
      <c r="K34" s="76">
        <f aca="true" t="shared" si="9" ref="K34:K39">IF(L34="","",VLOOKUP(L34,$Y$6:$Z$17,2,FALSE))</f>
      </c>
      <c r="L34" s="259"/>
      <c r="M34" s="260"/>
      <c r="N34" s="260"/>
      <c r="O34" s="260"/>
      <c r="P34" s="260"/>
      <c r="Q34" s="261"/>
      <c r="R34" s="140"/>
      <c r="S34" s="16">
        <f aca="true" t="shared" si="10" ref="S34:S39">IF(ISTEXT(I34),1,0)</f>
        <v>0</v>
      </c>
      <c r="T34" s="73">
        <f aca="true" t="shared" si="11" ref="T34:T39">IF(ISTEXT(R34),1,0)</f>
        <v>0</v>
      </c>
    </row>
    <row r="35" spans="1:20" ht="18.75" customHeight="1">
      <c r="A35" s="141" t="s">
        <v>4</v>
      </c>
      <c r="B35" s="76">
        <f t="shared" si="8"/>
        <v>6.1</v>
      </c>
      <c r="C35" s="253" t="s">
        <v>86</v>
      </c>
      <c r="D35" s="254"/>
      <c r="E35" s="254"/>
      <c r="F35" s="254"/>
      <c r="G35" s="254"/>
      <c r="H35" s="255"/>
      <c r="I35" s="11">
        <v>81</v>
      </c>
      <c r="J35" s="10" t="s">
        <v>4</v>
      </c>
      <c r="K35" s="76">
        <f t="shared" si="9"/>
      </c>
      <c r="L35" s="201"/>
      <c r="M35" s="262"/>
      <c r="N35" s="262"/>
      <c r="O35" s="262"/>
      <c r="P35" s="262"/>
      <c r="Q35" s="263"/>
      <c r="R35" s="135"/>
      <c r="S35" s="16">
        <f t="shared" si="10"/>
        <v>0</v>
      </c>
      <c r="T35" s="73">
        <f t="shared" si="11"/>
        <v>0</v>
      </c>
    </row>
    <row r="36" spans="1:20" ht="18.75" customHeight="1">
      <c r="A36" s="141" t="s">
        <v>5</v>
      </c>
      <c r="B36" s="76">
        <f t="shared" si="8"/>
        <v>8.9</v>
      </c>
      <c r="C36" s="253" t="s">
        <v>90</v>
      </c>
      <c r="D36" s="254"/>
      <c r="E36" s="254"/>
      <c r="F36" s="254"/>
      <c r="G36" s="254"/>
      <c r="H36" s="255"/>
      <c r="I36" s="11">
        <v>91</v>
      </c>
      <c r="J36" s="10" t="s">
        <v>5</v>
      </c>
      <c r="K36" s="76">
        <f t="shared" si="9"/>
      </c>
      <c r="L36" s="201"/>
      <c r="M36" s="262"/>
      <c r="N36" s="262"/>
      <c r="O36" s="262"/>
      <c r="P36" s="262"/>
      <c r="Q36" s="263"/>
      <c r="R36" s="135"/>
      <c r="S36" s="16">
        <f t="shared" si="10"/>
        <v>0</v>
      </c>
      <c r="T36" s="73">
        <f t="shared" si="11"/>
        <v>0</v>
      </c>
    </row>
    <row r="37" spans="1:20" ht="18.75" customHeight="1">
      <c r="A37" s="141" t="s">
        <v>6</v>
      </c>
      <c r="B37" s="76">
        <f t="shared" si="8"/>
        <v>5.3</v>
      </c>
      <c r="C37" s="253" t="s">
        <v>85</v>
      </c>
      <c r="D37" s="254"/>
      <c r="E37" s="254"/>
      <c r="F37" s="254"/>
      <c r="G37" s="254"/>
      <c r="H37" s="255"/>
      <c r="I37" s="11">
        <v>86</v>
      </c>
      <c r="J37" s="10" t="s">
        <v>6</v>
      </c>
      <c r="K37" s="76">
        <f t="shared" si="9"/>
      </c>
      <c r="L37" s="264"/>
      <c r="M37" s="265"/>
      <c r="N37" s="265"/>
      <c r="O37" s="265"/>
      <c r="P37" s="265"/>
      <c r="Q37" s="265"/>
      <c r="R37" s="135"/>
      <c r="S37" s="16">
        <f t="shared" si="10"/>
        <v>0</v>
      </c>
      <c r="T37" s="73">
        <f t="shared" si="11"/>
        <v>0</v>
      </c>
    </row>
    <row r="38" spans="1:20" ht="18.75" customHeight="1">
      <c r="A38" s="141" t="s">
        <v>7</v>
      </c>
      <c r="B38" s="76">
        <f t="shared" si="8"/>
        <v>4.7</v>
      </c>
      <c r="C38" s="253" t="s">
        <v>81</v>
      </c>
      <c r="D38" s="254"/>
      <c r="E38" s="254"/>
      <c r="F38" s="254"/>
      <c r="G38" s="254"/>
      <c r="H38" s="255"/>
      <c r="I38" s="11">
        <v>89</v>
      </c>
      <c r="J38" s="10" t="s">
        <v>7</v>
      </c>
      <c r="K38" s="76">
        <f t="shared" si="9"/>
      </c>
      <c r="L38" s="264"/>
      <c r="M38" s="265"/>
      <c r="N38" s="265"/>
      <c r="O38" s="265"/>
      <c r="P38" s="265"/>
      <c r="Q38" s="266"/>
      <c r="R38" s="135"/>
      <c r="S38" s="16">
        <f t="shared" si="10"/>
        <v>0</v>
      </c>
      <c r="T38" s="73">
        <f t="shared" si="11"/>
        <v>0</v>
      </c>
    </row>
    <row r="39" spans="1:20" ht="18.75" customHeight="1" thickBot="1">
      <c r="A39" s="142" t="s">
        <v>37</v>
      </c>
      <c r="B39" s="136">
        <f t="shared" si="8"/>
        <v>5</v>
      </c>
      <c r="C39" s="256" t="s">
        <v>83</v>
      </c>
      <c r="D39" s="257"/>
      <c r="E39" s="257"/>
      <c r="F39" s="257"/>
      <c r="G39" s="257"/>
      <c r="H39" s="258"/>
      <c r="I39" s="144">
        <v>74</v>
      </c>
      <c r="J39" s="145" t="s">
        <v>37</v>
      </c>
      <c r="K39" s="136">
        <f t="shared" si="9"/>
      </c>
      <c r="L39" s="248"/>
      <c r="M39" s="249"/>
      <c r="N39" s="249"/>
      <c r="O39" s="249"/>
      <c r="P39" s="249"/>
      <c r="Q39" s="250"/>
      <c r="R39" s="137"/>
      <c r="S39" s="16">
        <f t="shared" si="10"/>
        <v>0</v>
      </c>
      <c r="T39" s="73">
        <f t="shared" si="11"/>
        <v>0</v>
      </c>
    </row>
    <row r="40" ht="9.75" customHeight="1" thickBot="1">
      <c r="S40" s="16"/>
    </row>
    <row r="41" spans="1:20" ht="24.75" customHeight="1" thickBot="1" thickTop="1">
      <c r="A41" s="238" t="str">
        <f>IF(SUM(R33:R39)&gt;0,"Classement Final : ","Classement 1er jour : ")</f>
        <v>Classement 1er jour : </v>
      </c>
      <c r="B41" s="238"/>
      <c r="C41" s="238"/>
      <c r="D41" s="13">
        <f>IF(COUNT(I34:I39)&lt;6,"",VLOOKUP(F32,'Cl.J1+Gén.'!$AH$11:$BL$34,31,FALSE))</f>
        <v>7</v>
      </c>
      <c r="E41" s="239" t="str">
        <f>IF(SUM(R34:R39)&gt;0,"Total des 2 Tours: ","Total du Tour 1: ")</f>
        <v>Total du Tour 1: </v>
      </c>
      <c r="F41" s="240"/>
      <c r="G41" s="157">
        <f>IF(OR(I41="DIS",R41="DIS"),"DIS",I41+R41)</f>
        <v>411</v>
      </c>
      <c r="H41" s="127"/>
      <c r="I41" s="78">
        <f>IF(S41&gt;1,"DIS",IF(OR(S41=1,COUNTA(I34:I39)&lt;6),SUM(I34:I39),SUM(I34:I39)-MAX(I34:I39)))</f>
        <v>411</v>
      </c>
      <c r="J41" s="251"/>
      <c r="K41" s="238"/>
      <c r="L41" s="238"/>
      <c r="M41" s="252"/>
      <c r="N41" s="25"/>
      <c r="O41" s="246"/>
      <c r="P41" s="246"/>
      <c r="Q41" s="247"/>
      <c r="R41" s="78">
        <f>IF(T41&gt;1,"DIS",IF(T41=1,SUM(R34:R39),IF(COUNT(R34:R39)&lt;$R$2,SUM(R34:R39),SUM(R34:R39)-MAX(R34:R39))))</f>
        <v>0</v>
      </c>
      <c r="S41" s="138">
        <f>SUM(S34:S39)</f>
        <v>0</v>
      </c>
      <c r="T41" s="16">
        <f>SUM(T34:T39)</f>
        <v>0</v>
      </c>
    </row>
    <row r="42" ht="21" customHeight="1" thickBot="1" thickTop="1"/>
    <row r="43" spans="1:18" ht="18.75" customHeight="1" thickBot="1">
      <c r="A43" s="156"/>
      <c r="B43" s="152"/>
      <c r="C43" s="236" t="s">
        <v>41</v>
      </c>
      <c r="D43" s="237"/>
      <c r="E43" s="237"/>
      <c r="F43" s="146" t="str">
        <f>Prépa!D17</f>
        <v>CH. MAINTENON</v>
      </c>
      <c r="G43" s="147"/>
      <c r="H43" s="147"/>
      <c r="I43" s="151"/>
      <c r="J43" s="152"/>
      <c r="K43" s="152"/>
      <c r="L43" s="236"/>
      <c r="M43" s="236"/>
      <c r="N43" s="236"/>
      <c r="O43" s="146"/>
      <c r="P43" s="146"/>
      <c r="Q43" s="147"/>
      <c r="R43" s="148"/>
    </row>
    <row r="44" spans="1:20" ht="18.75" customHeight="1">
      <c r="A44" s="149"/>
      <c r="B44" s="133" t="s">
        <v>16</v>
      </c>
      <c r="C44" s="153" t="s">
        <v>47</v>
      </c>
      <c r="D44" s="154"/>
      <c r="E44" s="154"/>
      <c r="F44" s="154"/>
      <c r="G44" s="154"/>
      <c r="H44" s="155"/>
      <c r="I44" s="134" t="s">
        <v>48</v>
      </c>
      <c r="J44" s="150"/>
      <c r="K44" s="133" t="s">
        <v>16</v>
      </c>
      <c r="L44" s="241" t="s">
        <v>45</v>
      </c>
      <c r="M44" s="244"/>
      <c r="N44" s="244"/>
      <c r="O44" s="244"/>
      <c r="P44" s="244"/>
      <c r="Q44" s="245"/>
      <c r="R44" s="134" t="s">
        <v>46</v>
      </c>
      <c r="S44" s="67" t="s">
        <v>15</v>
      </c>
      <c r="T44" s="67" t="s">
        <v>15</v>
      </c>
    </row>
    <row r="45" spans="1:20" ht="18.75" customHeight="1">
      <c r="A45" s="139" t="s">
        <v>3</v>
      </c>
      <c r="B45" s="76">
        <f aca="true" t="shared" si="12" ref="B45:B50">IF(C45="","",VLOOKUP(C45,$AA$6:$AB$17,2,FALSE))</f>
        <v>8.2</v>
      </c>
      <c r="C45" s="253" t="s">
        <v>98</v>
      </c>
      <c r="D45" s="254"/>
      <c r="E45" s="254"/>
      <c r="F45" s="254"/>
      <c r="G45" s="254"/>
      <c r="H45" s="255"/>
      <c r="I45" s="77">
        <v>86</v>
      </c>
      <c r="J45" s="75" t="s">
        <v>3</v>
      </c>
      <c r="K45" s="76">
        <f aca="true" t="shared" si="13" ref="K45:K50">IF(L45="","",VLOOKUP(L45,$AA$6:$AB$17,2,FALSE))</f>
      </c>
      <c r="L45" s="259"/>
      <c r="M45" s="260"/>
      <c r="N45" s="260"/>
      <c r="O45" s="260"/>
      <c r="P45" s="260"/>
      <c r="Q45" s="261"/>
      <c r="R45" s="140"/>
      <c r="S45" s="16">
        <f aca="true" t="shared" si="14" ref="S45:S50">IF(ISTEXT(I45),1,0)</f>
        <v>0</v>
      </c>
      <c r="T45" s="73">
        <f aca="true" t="shared" si="15" ref="T45:T50">IF(ISTEXT(R45),1,0)</f>
        <v>0</v>
      </c>
    </row>
    <row r="46" spans="1:20" ht="18.75" customHeight="1">
      <c r="A46" s="141" t="s">
        <v>4</v>
      </c>
      <c r="B46" s="76">
        <f t="shared" si="12"/>
        <v>5.6</v>
      </c>
      <c r="C46" s="253" t="s">
        <v>94</v>
      </c>
      <c r="D46" s="254"/>
      <c r="E46" s="254"/>
      <c r="F46" s="254"/>
      <c r="G46" s="254"/>
      <c r="H46" s="255"/>
      <c r="I46" s="11">
        <v>89</v>
      </c>
      <c r="J46" s="10" t="s">
        <v>4</v>
      </c>
      <c r="K46" s="76">
        <f t="shared" si="13"/>
      </c>
      <c r="L46" s="201"/>
      <c r="M46" s="262"/>
      <c r="N46" s="262"/>
      <c r="O46" s="262"/>
      <c r="P46" s="262"/>
      <c r="Q46" s="263"/>
      <c r="R46" s="135"/>
      <c r="S46" s="16">
        <f t="shared" si="14"/>
        <v>0</v>
      </c>
      <c r="T46" s="73">
        <f t="shared" si="15"/>
        <v>0</v>
      </c>
    </row>
    <row r="47" spans="1:20" ht="18.75" customHeight="1">
      <c r="A47" s="141" t="s">
        <v>5</v>
      </c>
      <c r="B47" s="76">
        <f t="shared" si="12"/>
        <v>7.2</v>
      </c>
      <c r="C47" s="253" t="s">
        <v>97</v>
      </c>
      <c r="D47" s="254"/>
      <c r="E47" s="254"/>
      <c r="F47" s="254"/>
      <c r="G47" s="254"/>
      <c r="H47" s="255"/>
      <c r="I47" s="11">
        <v>87</v>
      </c>
      <c r="J47" s="10" t="s">
        <v>5</v>
      </c>
      <c r="K47" s="76">
        <f t="shared" si="13"/>
      </c>
      <c r="L47" s="201"/>
      <c r="M47" s="262"/>
      <c r="N47" s="262"/>
      <c r="O47" s="262"/>
      <c r="P47" s="262"/>
      <c r="Q47" s="263"/>
      <c r="R47" s="135"/>
      <c r="S47" s="16">
        <f t="shared" si="14"/>
        <v>0</v>
      </c>
      <c r="T47" s="73">
        <f t="shared" si="15"/>
        <v>0</v>
      </c>
    </row>
    <row r="48" spans="1:20" ht="18.75" customHeight="1">
      <c r="A48" s="141" t="s">
        <v>6</v>
      </c>
      <c r="B48" s="76">
        <f t="shared" si="12"/>
        <v>4.6</v>
      </c>
      <c r="C48" s="253" t="s">
        <v>92</v>
      </c>
      <c r="D48" s="254"/>
      <c r="E48" s="254"/>
      <c r="F48" s="254"/>
      <c r="G48" s="254"/>
      <c r="H48" s="255"/>
      <c r="I48" s="11">
        <v>82</v>
      </c>
      <c r="J48" s="10" t="s">
        <v>6</v>
      </c>
      <c r="K48" s="76">
        <f t="shared" si="13"/>
      </c>
      <c r="L48" s="264"/>
      <c r="M48" s="265"/>
      <c r="N48" s="265"/>
      <c r="O48" s="265"/>
      <c r="P48" s="265"/>
      <c r="Q48" s="265"/>
      <c r="R48" s="135"/>
      <c r="S48" s="16">
        <f t="shared" si="14"/>
        <v>0</v>
      </c>
      <c r="T48" s="73">
        <f t="shared" si="15"/>
        <v>0</v>
      </c>
    </row>
    <row r="49" spans="1:20" ht="18.75" customHeight="1">
      <c r="A49" s="141" t="s">
        <v>7</v>
      </c>
      <c r="B49" s="76">
        <f t="shared" si="12"/>
        <v>8.8</v>
      </c>
      <c r="C49" s="253" t="s">
        <v>100</v>
      </c>
      <c r="D49" s="254"/>
      <c r="E49" s="254"/>
      <c r="F49" s="254"/>
      <c r="G49" s="254"/>
      <c r="H49" s="255"/>
      <c r="I49" s="11">
        <v>80</v>
      </c>
      <c r="J49" s="10" t="s">
        <v>7</v>
      </c>
      <c r="K49" s="76">
        <f t="shared" si="13"/>
      </c>
      <c r="L49" s="264"/>
      <c r="M49" s="265"/>
      <c r="N49" s="265"/>
      <c r="O49" s="265"/>
      <c r="P49" s="265"/>
      <c r="Q49" s="266"/>
      <c r="R49" s="135"/>
      <c r="S49" s="16">
        <f t="shared" si="14"/>
        <v>0</v>
      </c>
      <c r="T49" s="73">
        <f t="shared" si="15"/>
        <v>0</v>
      </c>
    </row>
    <row r="50" spans="1:20" ht="18.75" customHeight="1" thickBot="1">
      <c r="A50" s="142" t="s">
        <v>37</v>
      </c>
      <c r="B50" s="136">
        <f t="shared" si="12"/>
        <v>5.3</v>
      </c>
      <c r="C50" s="256" t="s">
        <v>93</v>
      </c>
      <c r="D50" s="257"/>
      <c r="E50" s="257"/>
      <c r="F50" s="257"/>
      <c r="G50" s="257"/>
      <c r="H50" s="258"/>
      <c r="I50" s="144">
        <v>90</v>
      </c>
      <c r="J50" s="145" t="s">
        <v>37</v>
      </c>
      <c r="K50" s="136">
        <f t="shared" si="13"/>
      </c>
      <c r="L50" s="248"/>
      <c r="M50" s="249"/>
      <c r="N50" s="249"/>
      <c r="O50" s="249"/>
      <c r="P50" s="249"/>
      <c r="Q50" s="250"/>
      <c r="R50" s="137"/>
      <c r="S50" s="16">
        <f t="shared" si="14"/>
        <v>0</v>
      </c>
      <c r="T50" s="73">
        <f t="shared" si="15"/>
        <v>0</v>
      </c>
    </row>
    <row r="51" ht="9.75" customHeight="1" thickBot="1">
      <c r="S51" s="16"/>
    </row>
    <row r="52" spans="1:20" ht="24.75" customHeight="1" thickBot="1" thickTop="1">
      <c r="A52" s="238" t="str">
        <f>IF(SUM(R44:R50)&gt;0,"Classement Final : ","Classement 1er jour : ")</f>
        <v>Classement 1er jour : </v>
      </c>
      <c r="B52" s="238"/>
      <c r="C52" s="238"/>
      <c r="D52" s="13">
        <f>IF(COUNT(I45:I50)&lt;6,"",VLOOKUP(F43,'Cl.J1+Gén.'!$AH$11:$BL$34,31,FALSE))</f>
        <v>12</v>
      </c>
      <c r="E52" s="239" t="str">
        <f>IF(SUM(R45:R50)&gt;0,"Total des 2 Tours: ","Total du Tour 1: ")</f>
        <v>Total du Tour 1: </v>
      </c>
      <c r="F52" s="240"/>
      <c r="G52" s="157">
        <f>IF(OR(I52="DIS",R52="DIS"),"DIS",I52+R52)</f>
        <v>424</v>
      </c>
      <c r="H52" s="127"/>
      <c r="I52" s="78">
        <f>IF(S52&gt;1,"DIS",IF(OR(S52=1,COUNTA(I45:I50)&lt;6),SUM(I45:I50),SUM(I45:I50)-MAX(I45:I50)))</f>
        <v>424</v>
      </c>
      <c r="J52" s="251"/>
      <c r="K52" s="238"/>
      <c r="L52" s="238"/>
      <c r="M52" s="252"/>
      <c r="N52" s="25"/>
      <c r="O52" s="246"/>
      <c r="P52" s="246"/>
      <c r="Q52" s="247"/>
      <c r="R52" s="78">
        <f>IF(T52&gt;1,"DIS",IF(T52=1,SUM(R45:R50),IF(COUNT(R45:R50)&lt;$R$2,SUM(R45:R50),SUM(R45:R50)-MAX(R45:R50))))</f>
        <v>0</v>
      </c>
      <c r="S52" s="138">
        <f>SUM(S45:S50)</f>
        <v>0</v>
      </c>
      <c r="T52" s="16">
        <f>SUM(T45:T50)</f>
        <v>0</v>
      </c>
    </row>
    <row r="53" ht="21" customHeight="1" thickBot="1" thickTop="1"/>
    <row r="54" spans="1:18" ht="18.75" customHeight="1" thickBot="1">
      <c r="A54" s="156"/>
      <c r="B54" s="152"/>
      <c r="C54" s="236" t="s">
        <v>41</v>
      </c>
      <c r="D54" s="237"/>
      <c r="E54" s="237"/>
      <c r="F54" s="146" t="str">
        <f>Prépa!D19</f>
        <v>CHARTRES FONTEN</v>
      </c>
      <c r="G54" s="147"/>
      <c r="H54" s="147"/>
      <c r="I54" s="151"/>
      <c r="J54" s="152"/>
      <c r="K54" s="152"/>
      <c r="L54" s="236"/>
      <c r="M54" s="236"/>
      <c r="N54" s="236"/>
      <c r="O54" s="146"/>
      <c r="P54" s="146"/>
      <c r="Q54" s="147"/>
      <c r="R54" s="148"/>
    </row>
    <row r="55" spans="1:20" ht="18.75" customHeight="1">
      <c r="A55" s="149"/>
      <c r="B55" s="133" t="s">
        <v>16</v>
      </c>
      <c r="C55" s="153" t="s">
        <v>47</v>
      </c>
      <c r="D55" s="154"/>
      <c r="E55" s="154"/>
      <c r="F55" s="154"/>
      <c r="G55" s="154"/>
      <c r="H55" s="155"/>
      <c r="I55" s="134" t="s">
        <v>48</v>
      </c>
      <c r="J55" s="150"/>
      <c r="K55" s="133" t="s">
        <v>16</v>
      </c>
      <c r="L55" s="241" t="s">
        <v>45</v>
      </c>
      <c r="M55" s="244"/>
      <c r="N55" s="244"/>
      <c r="O55" s="244"/>
      <c r="P55" s="244"/>
      <c r="Q55" s="245"/>
      <c r="R55" s="134" t="s">
        <v>46</v>
      </c>
      <c r="S55" s="67" t="s">
        <v>15</v>
      </c>
      <c r="T55" s="67" t="s">
        <v>15</v>
      </c>
    </row>
    <row r="56" spans="1:20" ht="18.75" customHeight="1">
      <c r="A56" s="139" t="s">
        <v>3</v>
      </c>
      <c r="B56" s="76">
        <f aca="true" t="shared" si="16" ref="B56:B61">IF(C56="","",VLOOKUP(C56,$AC$6:$AD$17,2,FALSE))</f>
        <v>12.1</v>
      </c>
      <c r="C56" s="253" t="s">
        <v>111</v>
      </c>
      <c r="D56" s="254"/>
      <c r="E56" s="254"/>
      <c r="F56" s="254"/>
      <c r="G56" s="254"/>
      <c r="H56" s="255"/>
      <c r="I56" s="77">
        <v>95</v>
      </c>
      <c r="J56" s="75" t="s">
        <v>3</v>
      </c>
      <c r="K56" s="76">
        <f aca="true" t="shared" si="17" ref="K56:K61">IF(L56="","",VLOOKUP(L56,$AC$6:$AD$17,2,FALSE))</f>
      </c>
      <c r="L56" s="259"/>
      <c r="M56" s="260"/>
      <c r="N56" s="260"/>
      <c r="O56" s="260"/>
      <c r="P56" s="260"/>
      <c r="Q56" s="261"/>
      <c r="R56" s="140"/>
      <c r="S56" s="16">
        <f aca="true" t="shared" si="18" ref="S56:S61">IF(ISTEXT(I56),1,0)</f>
        <v>0</v>
      </c>
      <c r="T56" s="73">
        <f aca="true" t="shared" si="19" ref="T56:T61">IF(ISTEXT(R56),1,0)</f>
        <v>0</v>
      </c>
    </row>
    <row r="57" spans="1:20" ht="18.75" customHeight="1">
      <c r="A57" s="141" t="s">
        <v>4</v>
      </c>
      <c r="B57" s="76">
        <f t="shared" si="16"/>
        <v>3.2</v>
      </c>
      <c r="C57" s="253" t="s">
        <v>104</v>
      </c>
      <c r="D57" s="254"/>
      <c r="E57" s="254"/>
      <c r="F57" s="254"/>
      <c r="G57" s="254"/>
      <c r="H57" s="255"/>
      <c r="I57" s="11">
        <v>73</v>
      </c>
      <c r="J57" s="10" t="s">
        <v>4</v>
      </c>
      <c r="K57" s="76">
        <f t="shared" si="17"/>
      </c>
      <c r="L57" s="201"/>
      <c r="M57" s="262"/>
      <c r="N57" s="262"/>
      <c r="O57" s="262"/>
      <c r="P57" s="262"/>
      <c r="Q57" s="263"/>
      <c r="R57" s="135"/>
      <c r="S57" s="16">
        <f t="shared" si="18"/>
        <v>0</v>
      </c>
      <c r="T57" s="73">
        <f t="shared" si="19"/>
        <v>0</v>
      </c>
    </row>
    <row r="58" spans="1:20" ht="18.75" customHeight="1">
      <c r="A58" s="141" t="s">
        <v>5</v>
      </c>
      <c r="B58" s="76">
        <f t="shared" si="16"/>
        <v>7.9</v>
      </c>
      <c r="C58" s="253" t="s">
        <v>106</v>
      </c>
      <c r="D58" s="254"/>
      <c r="E58" s="254"/>
      <c r="F58" s="254"/>
      <c r="G58" s="254"/>
      <c r="H58" s="255"/>
      <c r="I58" s="11">
        <v>85</v>
      </c>
      <c r="J58" s="10" t="s">
        <v>5</v>
      </c>
      <c r="K58" s="76">
        <f t="shared" si="17"/>
      </c>
      <c r="L58" s="201"/>
      <c r="M58" s="262"/>
      <c r="N58" s="262"/>
      <c r="O58" s="262"/>
      <c r="P58" s="262"/>
      <c r="Q58" s="263"/>
      <c r="R58" s="135"/>
      <c r="S58" s="16">
        <f t="shared" si="18"/>
        <v>0</v>
      </c>
      <c r="T58" s="73">
        <f t="shared" si="19"/>
        <v>0</v>
      </c>
    </row>
    <row r="59" spans="1:20" ht="18.75" customHeight="1">
      <c r="A59" s="141" t="s">
        <v>6</v>
      </c>
      <c r="B59" s="76">
        <f t="shared" si="16"/>
        <v>8.3</v>
      </c>
      <c r="C59" s="253" t="s">
        <v>107</v>
      </c>
      <c r="D59" s="254"/>
      <c r="E59" s="254"/>
      <c r="F59" s="254"/>
      <c r="G59" s="254"/>
      <c r="H59" s="255"/>
      <c r="I59" s="11">
        <v>90</v>
      </c>
      <c r="J59" s="10" t="s">
        <v>6</v>
      </c>
      <c r="K59" s="76">
        <f t="shared" si="17"/>
      </c>
      <c r="L59" s="264"/>
      <c r="M59" s="265"/>
      <c r="N59" s="265"/>
      <c r="O59" s="265"/>
      <c r="P59" s="265"/>
      <c r="Q59" s="265"/>
      <c r="R59" s="135"/>
      <c r="S59" s="16">
        <f t="shared" si="18"/>
        <v>0</v>
      </c>
      <c r="T59" s="73">
        <f t="shared" si="19"/>
        <v>0</v>
      </c>
    </row>
    <row r="60" spans="1:20" ht="18.75" customHeight="1">
      <c r="A60" s="141" t="s">
        <v>7</v>
      </c>
      <c r="B60" s="76">
        <f t="shared" si="16"/>
        <v>8.8</v>
      </c>
      <c r="C60" s="253" t="s">
        <v>108</v>
      </c>
      <c r="D60" s="254"/>
      <c r="E60" s="254"/>
      <c r="F60" s="254"/>
      <c r="G60" s="254"/>
      <c r="H60" s="255"/>
      <c r="I60" s="11">
        <v>99</v>
      </c>
      <c r="J60" s="10" t="s">
        <v>7</v>
      </c>
      <c r="K60" s="76">
        <f t="shared" si="17"/>
      </c>
      <c r="L60" s="264"/>
      <c r="M60" s="265"/>
      <c r="N60" s="265"/>
      <c r="O60" s="265"/>
      <c r="P60" s="265"/>
      <c r="Q60" s="266"/>
      <c r="R60" s="135"/>
      <c r="S60" s="16">
        <f t="shared" si="18"/>
        <v>0</v>
      </c>
      <c r="T60" s="73">
        <f t="shared" si="19"/>
        <v>0</v>
      </c>
    </row>
    <row r="61" spans="1:20" ht="18.75" customHeight="1" thickBot="1">
      <c r="A61" s="142" t="s">
        <v>37</v>
      </c>
      <c r="B61" s="136">
        <f t="shared" si="16"/>
        <v>13.4</v>
      </c>
      <c r="C61" s="256" t="s">
        <v>112</v>
      </c>
      <c r="D61" s="257"/>
      <c r="E61" s="257"/>
      <c r="F61" s="257"/>
      <c r="G61" s="257"/>
      <c r="H61" s="258"/>
      <c r="I61" s="144">
        <v>95</v>
      </c>
      <c r="J61" s="145" t="s">
        <v>37</v>
      </c>
      <c r="K61" s="136">
        <f t="shared" si="17"/>
      </c>
      <c r="L61" s="248"/>
      <c r="M61" s="249"/>
      <c r="N61" s="249"/>
      <c r="O61" s="249"/>
      <c r="P61" s="249"/>
      <c r="Q61" s="250"/>
      <c r="R61" s="137"/>
      <c r="S61" s="16">
        <f t="shared" si="18"/>
        <v>0</v>
      </c>
      <c r="T61" s="73">
        <f t="shared" si="19"/>
        <v>0</v>
      </c>
    </row>
    <row r="62" ht="9.75" customHeight="1" thickBot="1">
      <c r="S62" s="16"/>
    </row>
    <row r="63" spans="1:20" ht="24.75" customHeight="1" thickBot="1" thickTop="1">
      <c r="A63" s="238" t="str">
        <f>IF(SUM(R55:R61)&gt;0,"Classement Final : ","Classement 1er jour : ")</f>
        <v>Classement 1er jour : </v>
      </c>
      <c r="B63" s="238"/>
      <c r="C63" s="238"/>
      <c r="D63" s="13">
        <f>IF(COUNT(I56:I61)&lt;6,"",VLOOKUP(F54,'Cl.J1+Gén.'!$AH$11:$BL$34,31,FALSE))</f>
        <v>19</v>
      </c>
      <c r="E63" s="239" t="str">
        <f>IF(SUM(R56:R61)&gt;0,"Total des 2 Tours: ","Total du Tour 1: ")</f>
        <v>Total du Tour 1: </v>
      </c>
      <c r="F63" s="240"/>
      <c r="G63" s="157">
        <f>IF(OR(I63="DIS",R63="DIS"),"DIS",I63+R63)</f>
        <v>438</v>
      </c>
      <c r="H63" s="127"/>
      <c r="I63" s="78">
        <f>IF(S63&gt;1,"DIS",IF(OR(S63=1,COUNTA(I56:I61)&lt;6),SUM(I56:I61),SUM(I56:I61)-MAX(I56:I61)))</f>
        <v>438</v>
      </c>
      <c r="J63" s="251"/>
      <c r="K63" s="238"/>
      <c r="L63" s="238"/>
      <c r="M63" s="252"/>
      <c r="N63" s="25"/>
      <c r="O63" s="246"/>
      <c r="P63" s="246"/>
      <c r="Q63" s="247"/>
      <c r="R63" s="78">
        <f>IF(T63&gt;1,"DIS",IF(T63=1,SUM(R56:R61),IF(COUNT(R56:R61)&lt;$R$2,SUM(R56:R61),SUM(R56:R61)-MAX(R56:R61))))</f>
        <v>0</v>
      </c>
      <c r="S63" s="138">
        <f>SUM(S56:S61)</f>
        <v>0</v>
      </c>
      <c r="T63" s="16">
        <f>SUM(T56:T61)</f>
        <v>0</v>
      </c>
    </row>
    <row r="64" spans="1:18" ht="21" customHeight="1" thickBot="1" thickTop="1">
      <c r="A64" s="12"/>
      <c r="D64" s="16"/>
      <c r="E64" s="25"/>
      <c r="F64" s="15"/>
      <c r="G64" s="16"/>
      <c r="H64" s="16"/>
      <c r="I64" s="24"/>
      <c r="J64" s="12"/>
      <c r="M64" s="16"/>
      <c r="N64" s="25"/>
      <c r="O64" s="15"/>
      <c r="P64" s="15"/>
      <c r="Q64" s="16"/>
      <c r="R64" s="24"/>
    </row>
    <row r="65" spans="1:18" ht="18.75" customHeight="1" thickBot="1">
      <c r="A65" s="156"/>
      <c r="B65" s="152"/>
      <c r="C65" s="236" t="s">
        <v>41</v>
      </c>
      <c r="D65" s="237"/>
      <c r="E65" s="237"/>
      <c r="F65" s="146" t="str">
        <f>Prépa!D21</f>
        <v>CHOLET</v>
      </c>
      <c r="G65" s="147"/>
      <c r="H65" s="147"/>
      <c r="I65" s="151"/>
      <c r="J65" s="152"/>
      <c r="K65" s="152"/>
      <c r="L65" s="236"/>
      <c r="M65" s="236"/>
      <c r="N65" s="236"/>
      <c r="O65" s="146"/>
      <c r="P65" s="146"/>
      <c r="Q65" s="147"/>
      <c r="R65" s="148"/>
    </row>
    <row r="66" spans="1:20" ht="18.75" customHeight="1">
      <c r="A66" s="149"/>
      <c r="B66" s="133" t="s">
        <v>16</v>
      </c>
      <c r="C66" s="153" t="s">
        <v>47</v>
      </c>
      <c r="D66" s="154"/>
      <c r="E66" s="154"/>
      <c r="F66" s="154"/>
      <c r="G66" s="154"/>
      <c r="H66" s="155"/>
      <c r="I66" s="134" t="s">
        <v>48</v>
      </c>
      <c r="J66" s="150"/>
      <c r="K66" s="133" t="s">
        <v>16</v>
      </c>
      <c r="L66" s="241" t="s">
        <v>45</v>
      </c>
      <c r="M66" s="244"/>
      <c r="N66" s="244"/>
      <c r="O66" s="244"/>
      <c r="P66" s="244"/>
      <c r="Q66" s="245"/>
      <c r="R66" s="134" t="s">
        <v>46</v>
      </c>
      <c r="S66" s="67" t="s">
        <v>15</v>
      </c>
      <c r="T66" s="67" t="s">
        <v>15</v>
      </c>
    </row>
    <row r="67" spans="1:20" ht="18.75" customHeight="1">
      <c r="A67" s="139" t="s">
        <v>3</v>
      </c>
      <c r="B67" s="76">
        <f aca="true" t="shared" si="20" ref="B67:B72">IF(C67="","",VLOOKUP(C67,$AE$6:$AF$17,2,FALSE))</f>
        <v>4.1</v>
      </c>
      <c r="C67" s="253" t="s">
        <v>118</v>
      </c>
      <c r="D67" s="254"/>
      <c r="E67" s="254"/>
      <c r="F67" s="254"/>
      <c r="G67" s="254"/>
      <c r="H67" s="255"/>
      <c r="I67" s="77">
        <v>80</v>
      </c>
      <c r="J67" s="75" t="s">
        <v>3</v>
      </c>
      <c r="K67" s="76">
        <f aca="true" t="shared" si="21" ref="K67:K72">IF(L67="","",VLOOKUP(L67,$AE$6:$AF$17,2,FALSE))</f>
      </c>
      <c r="L67" s="259"/>
      <c r="M67" s="260"/>
      <c r="N67" s="260"/>
      <c r="O67" s="260"/>
      <c r="P67" s="260"/>
      <c r="Q67" s="261"/>
      <c r="R67" s="140"/>
      <c r="S67" s="16">
        <f aca="true" t="shared" si="22" ref="S67:S72">IF(ISTEXT(I67),1,0)</f>
        <v>0</v>
      </c>
      <c r="T67" s="73">
        <f aca="true" t="shared" si="23" ref="T67:T72">IF(ISTEXT(R67),1,0)</f>
        <v>0</v>
      </c>
    </row>
    <row r="68" spans="1:20" ht="18.75" customHeight="1">
      <c r="A68" s="141" t="s">
        <v>4</v>
      </c>
      <c r="B68" s="76">
        <f t="shared" si="20"/>
        <v>4</v>
      </c>
      <c r="C68" s="253" t="s">
        <v>117</v>
      </c>
      <c r="D68" s="254"/>
      <c r="E68" s="254"/>
      <c r="F68" s="254"/>
      <c r="G68" s="254"/>
      <c r="H68" s="255"/>
      <c r="I68" s="11">
        <v>87</v>
      </c>
      <c r="J68" s="10" t="s">
        <v>4</v>
      </c>
      <c r="K68" s="76">
        <f t="shared" si="21"/>
      </c>
      <c r="L68" s="201"/>
      <c r="M68" s="262"/>
      <c r="N68" s="262"/>
      <c r="O68" s="262"/>
      <c r="P68" s="262"/>
      <c r="Q68" s="263"/>
      <c r="R68" s="135"/>
      <c r="S68" s="16">
        <f t="shared" si="22"/>
        <v>0</v>
      </c>
      <c r="T68" s="73">
        <f t="shared" si="23"/>
        <v>0</v>
      </c>
    </row>
    <row r="69" spans="1:20" ht="18.75" customHeight="1">
      <c r="A69" s="141" t="s">
        <v>5</v>
      </c>
      <c r="B69" s="76">
        <f t="shared" si="20"/>
        <v>2.9</v>
      </c>
      <c r="C69" s="253" t="s">
        <v>116</v>
      </c>
      <c r="D69" s="254"/>
      <c r="E69" s="254"/>
      <c r="F69" s="254"/>
      <c r="G69" s="254"/>
      <c r="H69" s="255"/>
      <c r="I69" s="11">
        <v>81</v>
      </c>
      <c r="J69" s="10" t="s">
        <v>5</v>
      </c>
      <c r="K69" s="76">
        <f t="shared" si="21"/>
      </c>
      <c r="L69" s="201"/>
      <c r="M69" s="262"/>
      <c r="N69" s="262"/>
      <c r="O69" s="262"/>
      <c r="P69" s="262"/>
      <c r="Q69" s="263"/>
      <c r="R69" s="135"/>
      <c r="S69" s="16">
        <f t="shared" si="22"/>
        <v>0</v>
      </c>
      <c r="T69" s="73">
        <f t="shared" si="23"/>
        <v>0</v>
      </c>
    </row>
    <row r="70" spans="1:20" ht="18.75" customHeight="1">
      <c r="A70" s="141" t="s">
        <v>6</v>
      </c>
      <c r="B70" s="76">
        <f t="shared" si="20"/>
        <v>4.5</v>
      </c>
      <c r="C70" s="253" t="s">
        <v>119</v>
      </c>
      <c r="D70" s="254"/>
      <c r="E70" s="254"/>
      <c r="F70" s="254"/>
      <c r="G70" s="254"/>
      <c r="H70" s="255"/>
      <c r="I70" s="11">
        <v>87</v>
      </c>
      <c r="J70" s="10" t="s">
        <v>6</v>
      </c>
      <c r="K70" s="76">
        <f t="shared" si="21"/>
      </c>
      <c r="L70" s="264"/>
      <c r="M70" s="265"/>
      <c r="N70" s="265"/>
      <c r="O70" s="265"/>
      <c r="P70" s="265"/>
      <c r="Q70" s="265"/>
      <c r="R70" s="135"/>
      <c r="S70" s="16">
        <f t="shared" si="22"/>
        <v>0</v>
      </c>
      <c r="T70" s="73">
        <f t="shared" si="23"/>
        <v>0</v>
      </c>
    </row>
    <row r="71" spans="1:20" ht="18.75" customHeight="1">
      <c r="A71" s="141" t="s">
        <v>7</v>
      </c>
      <c r="B71" s="76">
        <f t="shared" si="20"/>
        <v>4.7</v>
      </c>
      <c r="C71" s="253" t="s">
        <v>121</v>
      </c>
      <c r="D71" s="254"/>
      <c r="E71" s="254"/>
      <c r="F71" s="254"/>
      <c r="G71" s="254"/>
      <c r="H71" s="255"/>
      <c r="I71" s="11">
        <v>81</v>
      </c>
      <c r="J71" s="10" t="s">
        <v>7</v>
      </c>
      <c r="K71" s="76">
        <f t="shared" si="21"/>
      </c>
      <c r="L71" s="264"/>
      <c r="M71" s="265"/>
      <c r="N71" s="265"/>
      <c r="O71" s="265"/>
      <c r="P71" s="265"/>
      <c r="Q71" s="266"/>
      <c r="R71" s="135"/>
      <c r="S71" s="16">
        <f t="shared" si="22"/>
        <v>0</v>
      </c>
      <c r="T71" s="73">
        <f t="shared" si="23"/>
        <v>0</v>
      </c>
    </row>
    <row r="72" spans="1:20" ht="18.75" customHeight="1" thickBot="1">
      <c r="A72" s="142" t="s">
        <v>37</v>
      </c>
      <c r="B72" s="136">
        <f t="shared" si="20"/>
        <v>0.9</v>
      </c>
      <c r="C72" s="256" t="s">
        <v>115</v>
      </c>
      <c r="D72" s="257"/>
      <c r="E72" s="257"/>
      <c r="F72" s="257"/>
      <c r="G72" s="257"/>
      <c r="H72" s="258"/>
      <c r="I72" s="144">
        <v>83</v>
      </c>
      <c r="J72" s="145" t="s">
        <v>37</v>
      </c>
      <c r="K72" s="136">
        <f t="shared" si="21"/>
      </c>
      <c r="L72" s="248"/>
      <c r="M72" s="249"/>
      <c r="N72" s="249"/>
      <c r="O72" s="249"/>
      <c r="P72" s="249"/>
      <c r="Q72" s="250"/>
      <c r="R72" s="137"/>
      <c r="S72" s="16">
        <f t="shared" si="22"/>
        <v>0</v>
      </c>
      <c r="T72" s="73">
        <f t="shared" si="23"/>
        <v>0</v>
      </c>
    </row>
    <row r="73" ht="9.75" customHeight="1" thickBot="1">
      <c r="S73" s="16"/>
    </row>
    <row r="74" spans="1:20" ht="24.75" customHeight="1" thickBot="1" thickTop="1">
      <c r="A74" s="238" t="str">
        <f>IF(SUM(R66:R72)&gt;0,"Classement Final : ","Classement 1er jour : ")</f>
        <v>Classement 1er jour : </v>
      </c>
      <c r="B74" s="238"/>
      <c r="C74" s="238"/>
      <c r="D74" s="13">
        <f>IF(COUNT(I67:I72)&lt;6,"",VLOOKUP(F65,'Cl.J1+Gén.'!$AH$11:$BL$34,31,FALSE))</f>
        <v>8</v>
      </c>
      <c r="E74" s="239" t="str">
        <f>IF(SUM(R67:R72)&gt;0,"Total des 2 Tours: ","Total du Tour 1: ")</f>
        <v>Total du Tour 1: </v>
      </c>
      <c r="F74" s="240"/>
      <c r="G74" s="157">
        <f>IF(OR(I74="DIS",R74="DIS"),"DIS",I74+R74)</f>
        <v>412</v>
      </c>
      <c r="H74" s="127"/>
      <c r="I74" s="78">
        <f>IF(S74&gt;1,"DIS",IF(OR(S74=1,COUNTA(I67:I72)&lt;6),SUM(I67:I72),SUM(I67:I72)-MAX(I67:I72)))</f>
        <v>412</v>
      </c>
      <c r="J74" s="251"/>
      <c r="K74" s="238"/>
      <c r="L74" s="238"/>
      <c r="M74" s="252"/>
      <c r="N74" s="25"/>
      <c r="O74" s="246"/>
      <c r="P74" s="246"/>
      <c r="Q74" s="247"/>
      <c r="R74" s="78">
        <f>IF(T74&gt;1,"DIS",IF(T74=1,SUM(R67:R72),IF(COUNT(R67:R72)&lt;$R$2,SUM(R67:R72),SUM(R67:R72)-MAX(R67:R72))))</f>
        <v>0</v>
      </c>
      <c r="S74" s="138">
        <f>SUM(S67:S72)</f>
        <v>0</v>
      </c>
      <c r="T74" s="16">
        <f>SUM(T67:T72)</f>
        <v>0</v>
      </c>
    </row>
    <row r="75" ht="21" customHeight="1" thickBot="1" thickTop="1"/>
    <row r="76" spans="1:18" ht="18.75" customHeight="1" thickBot="1">
      <c r="A76" s="156"/>
      <c r="B76" s="152"/>
      <c r="C76" s="236" t="s">
        <v>41</v>
      </c>
      <c r="D76" s="237"/>
      <c r="E76" s="237"/>
      <c r="F76" s="146" t="str">
        <f>Prépa!D23</f>
        <v>CORNOUAILLE</v>
      </c>
      <c r="G76" s="147"/>
      <c r="H76" s="147"/>
      <c r="I76" s="151"/>
      <c r="J76" s="152"/>
      <c r="K76" s="152"/>
      <c r="L76" s="236"/>
      <c r="M76" s="236"/>
      <c r="N76" s="236"/>
      <c r="O76" s="146"/>
      <c r="P76" s="146"/>
      <c r="Q76" s="147"/>
      <c r="R76" s="148"/>
    </row>
    <row r="77" spans="1:20" ht="18.75" customHeight="1">
      <c r="A77" s="149"/>
      <c r="B77" s="133" t="s">
        <v>16</v>
      </c>
      <c r="C77" s="153" t="s">
        <v>47</v>
      </c>
      <c r="D77" s="154"/>
      <c r="E77" s="154"/>
      <c r="F77" s="154"/>
      <c r="G77" s="154"/>
      <c r="H77" s="155"/>
      <c r="I77" s="134" t="s">
        <v>48</v>
      </c>
      <c r="J77" s="150"/>
      <c r="K77" s="133" t="s">
        <v>16</v>
      </c>
      <c r="L77" s="241" t="s">
        <v>45</v>
      </c>
      <c r="M77" s="244"/>
      <c r="N77" s="244"/>
      <c r="O77" s="244"/>
      <c r="P77" s="244"/>
      <c r="Q77" s="245"/>
      <c r="R77" s="134" t="s">
        <v>46</v>
      </c>
      <c r="S77" s="67" t="s">
        <v>15</v>
      </c>
      <c r="T77" s="67" t="s">
        <v>15</v>
      </c>
    </row>
    <row r="78" spans="1:20" ht="18.75" customHeight="1">
      <c r="A78" s="139" t="s">
        <v>3</v>
      </c>
      <c r="B78" s="76">
        <f aca="true" t="shared" si="24" ref="B78:B83">IF(C78="","",VLOOKUP(C78,$AG$6:$AH$17,2,FALSE))</f>
        <v>6.5</v>
      </c>
      <c r="C78" s="253" t="s">
        <v>130</v>
      </c>
      <c r="D78" s="254"/>
      <c r="E78" s="254"/>
      <c r="F78" s="254"/>
      <c r="G78" s="254"/>
      <c r="H78" s="255"/>
      <c r="I78" s="77">
        <v>96</v>
      </c>
      <c r="J78" s="75" t="s">
        <v>3</v>
      </c>
      <c r="K78" s="76">
        <f aca="true" t="shared" si="25" ref="K78:K83">IF(L78="","",VLOOKUP(L78,$AG$6:$AH$17,2,FALSE))</f>
      </c>
      <c r="L78" s="259"/>
      <c r="M78" s="260"/>
      <c r="N78" s="260"/>
      <c r="O78" s="260"/>
      <c r="P78" s="260"/>
      <c r="Q78" s="261"/>
      <c r="R78" s="140"/>
      <c r="S78" s="16">
        <f aca="true" t="shared" si="26" ref="S78:S83">IF(ISTEXT(I78),1,0)</f>
        <v>0</v>
      </c>
      <c r="T78" s="73">
        <f aca="true" t="shared" si="27" ref="T78:T83">IF(ISTEXT(R78),1,0)</f>
        <v>0</v>
      </c>
    </row>
    <row r="79" spans="1:20" ht="18.75" customHeight="1">
      <c r="A79" s="141" t="s">
        <v>4</v>
      </c>
      <c r="B79" s="76">
        <f t="shared" si="24"/>
        <v>6.4</v>
      </c>
      <c r="C79" s="253" t="s">
        <v>128</v>
      </c>
      <c r="D79" s="254"/>
      <c r="E79" s="254"/>
      <c r="F79" s="254"/>
      <c r="G79" s="254"/>
      <c r="H79" s="255"/>
      <c r="I79" s="11">
        <v>87</v>
      </c>
      <c r="J79" s="10" t="s">
        <v>4</v>
      </c>
      <c r="K79" s="76">
        <f t="shared" si="25"/>
      </c>
      <c r="L79" s="201"/>
      <c r="M79" s="262"/>
      <c r="N79" s="262"/>
      <c r="O79" s="262"/>
      <c r="P79" s="262"/>
      <c r="Q79" s="263"/>
      <c r="R79" s="135"/>
      <c r="S79" s="16">
        <f t="shared" si="26"/>
        <v>0</v>
      </c>
      <c r="T79" s="73">
        <f t="shared" si="27"/>
        <v>0</v>
      </c>
    </row>
    <row r="80" spans="1:20" ht="18.75" customHeight="1">
      <c r="A80" s="141" t="s">
        <v>5</v>
      </c>
      <c r="B80" s="76">
        <f t="shared" si="24"/>
        <v>6.4</v>
      </c>
      <c r="C80" s="253" t="s">
        <v>129</v>
      </c>
      <c r="D80" s="254"/>
      <c r="E80" s="254"/>
      <c r="F80" s="254"/>
      <c r="G80" s="254"/>
      <c r="H80" s="255"/>
      <c r="I80" s="11">
        <v>88</v>
      </c>
      <c r="J80" s="10" t="s">
        <v>5</v>
      </c>
      <c r="K80" s="76">
        <f t="shared" si="25"/>
      </c>
      <c r="L80" s="201"/>
      <c r="M80" s="262"/>
      <c r="N80" s="262"/>
      <c r="O80" s="262"/>
      <c r="P80" s="262"/>
      <c r="Q80" s="263"/>
      <c r="R80" s="135"/>
      <c r="S80" s="16">
        <f t="shared" si="26"/>
        <v>0</v>
      </c>
      <c r="T80" s="73">
        <f t="shared" si="27"/>
        <v>0</v>
      </c>
    </row>
    <row r="81" spans="1:20" ht="18.75" customHeight="1">
      <c r="A81" s="141" t="s">
        <v>6</v>
      </c>
      <c r="B81" s="76">
        <f t="shared" si="24"/>
        <v>3.7</v>
      </c>
      <c r="C81" s="253" t="s">
        <v>127</v>
      </c>
      <c r="D81" s="254"/>
      <c r="E81" s="254"/>
      <c r="F81" s="254"/>
      <c r="G81" s="254"/>
      <c r="H81" s="255"/>
      <c r="I81" s="11">
        <v>74</v>
      </c>
      <c r="J81" s="10" t="s">
        <v>6</v>
      </c>
      <c r="K81" s="76">
        <f t="shared" si="25"/>
      </c>
      <c r="L81" s="264"/>
      <c r="M81" s="265"/>
      <c r="N81" s="265"/>
      <c r="O81" s="265"/>
      <c r="P81" s="265"/>
      <c r="Q81" s="265"/>
      <c r="R81" s="135"/>
      <c r="S81" s="16">
        <f t="shared" si="26"/>
        <v>0</v>
      </c>
      <c r="T81" s="73">
        <f t="shared" si="27"/>
        <v>0</v>
      </c>
    </row>
    <row r="82" spans="1:20" ht="18.75" customHeight="1">
      <c r="A82" s="141" t="s">
        <v>7</v>
      </c>
      <c r="B82" s="76">
        <f t="shared" si="24"/>
        <v>8.1</v>
      </c>
      <c r="C82" s="253" t="s">
        <v>132</v>
      </c>
      <c r="D82" s="254"/>
      <c r="E82" s="254"/>
      <c r="F82" s="254"/>
      <c r="G82" s="254"/>
      <c r="H82" s="255"/>
      <c r="I82" s="11">
        <v>84</v>
      </c>
      <c r="J82" s="10" t="s">
        <v>7</v>
      </c>
      <c r="K82" s="76">
        <f t="shared" si="25"/>
      </c>
      <c r="L82" s="264"/>
      <c r="M82" s="265"/>
      <c r="N82" s="265"/>
      <c r="O82" s="265"/>
      <c r="P82" s="265"/>
      <c r="Q82" s="266"/>
      <c r="R82" s="135"/>
      <c r="S82" s="16">
        <f t="shared" si="26"/>
        <v>0</v>
      </c>
      <c r="T82" s="73">
        <f t="shared" si="27"/>
        <v>0</v>
      </c>
    </row>
    <row r="83" spans="1:20" ht="18.75" customHeight="1" thickBot="1">
      <c r="A83" s="142" t="s">
        <v>37</v>
      </c>
      <c r="B83" s="136">
        <f t="shared" si="24"/>
        <v>3.1</v>
      </c>
      <c r="C83" s="256" t="s">
        <v>126</v>
      </c>
      <c r="D83" s="257"/>
      <c r="E83" s="257"/>
      <c r="F83" s="257"/>
      <c r="G83" s="257"/>
      <c r="H83" s="258"/>
      <c r="I83" s="144">
        <v>86</v>
      </c>
      <c r="J83" s="145" t="s">
        <v>37</v>
      </c>
      <c r="K83" s="136">
        <f t="shared" si="25"/>
      </c>
      <c r="L83" s="248"/>
      <c r="M83" s="249"/>
      <c r="N83" s="249"/>
      <c r="O83" s="249"/>
      <c r="P83" s="249"/>
      <c r="Q83" s="250"/>
      <c r="R83" s="137"/>
      <c r="S83" s="16">
        <f t="shared" si="26"/>
        <v>0</v>
      </c>
      <c r="T83" s="73">
        <f t="shared" si="27"/>
        <v>0</v>
      </c>
    </row>
    <row r="84" ht="9.75" customHeight="1" thickBot="1">
      <c r="S84" s="16"/>
    </row>
    <row r="85" spans="1:20" ht="24.75" customHeight="1" thickBot="1" thickTop="1">
      <c r="A85" s="238" t="str">
        <f>IF(SUM(R77:R83)&gt;0,"Classement Final : ","Classement 1er jour : ")</f>
        <v>Classement 1er jour : </v>
      </c>
      <c r="B85" s="238"/>
      <c r="C85" s="238"/>
      <c r="D85" s="13">
        <f>IF(COUNT(I78:I83)&lt;6,"",VLOOKUP(F76,'Cl.J1+Gén.'!$AH$11:$BL$34,31,FALSE))</f>
        <v>9</v>
      </c>
      <c r="E85" s="239" t="str">
        <f>IF(SUM(R78:R83)&gt;0,"Total des 2 Tours: ","Total du Tour 1: ")</f>
        <v>Total du Tour 1: </v>
      </c>
      <c r="F85" s="240"/>
      <c r="G85" s="157">
        <f>IF(OR(I85="DIS",R85="DIS"),"DIS",I85+R85)</f>
        <v>419</v>
      </c>
      <c r="H85" s="127"/>
      <c r="I85" s="78">
        <f>IF(S85&gt;1,"DIS",IF(OR(S85=1,COUNTA(I78:I83)&lt;6),SUM(I78:I83),SUM(I78:I83)-MAX(I78:I83)))</f>
        <v>419</v>
      </c>
      <c r="J85" s="251"/>
      <c r="K85" s="238"/>
      <c r="L85" s="238"/>
      <c r="M85" s="252"/>
      <c r="N85" s="25"/>
      <c r="O85" s="246"/>
      <c r="P85" s="246"/>
      <c r="Q85" s="247"/>
      <c r="R85" s="78">
        <f>IF(T85&gt;1,"DIS",IF(T85=1,SUM(R78:R83),IF(COUNT(R78:R83)&lt;$R$2,SUM(R78:R83),SUM(R78:R83)-MAX(R78:R83))))</f>
        <v>0</v>
      </c>
      <c r="S85" s="138">
        <f>SUM(S78:S83)</f>
        <v>0</v>
      </c>
      <c r="T85" s="16">
        <f>SUM(T78:T83)</f>
        <v>0</v>
      </c>
    </row>
    <row r="86" ht="21" customHeight="1" thickBot="1" thickTop="1"/>
    <row r="87" spans="1:18" ht="18.75" customHeight="1" thickBot="1">
      <c r="A87" s="156"/>
      <c r="B87" s="152"/>
      <c r="C87" s="236" t="s">
        <v>41</v>
      </c>
      <c r="D87" s="237"/>
      <c r="E87" s="237"/>
      <c r="F87" s="146" t="str">
        <f>Prépa!D25</f>
        <v>GLORIETTE</v>
      </c>
      <c r="G87" s="147"/>
      <c r="H87" s="147"/>
      <c r="I87" s="151"/>
      <c r="J87" s="152"/>
      <c r="K87" s="152"/>
      <c r="L87" s="236"/>
      <c r="M87" s="236"/>
      <c r="N87" s="236"/>
      <c r="O87" s="146"/>
      <c r="P87" s="146"/>
      <c r="Q87" s="147"/>
      <c r="R87" s="148"/>
    </row>
    <row r="88" spans="1:20" ht="18.75" customHeight="1">
      <c r="A88" s="149"/>
      <c r="B88" s="133" t="s">
        <v>16</v>
      </c>
      <c r="C88" s="153" t="s">
        <v>47</v>
      </c>
      <c r="D88" s="154"/>
      <c r="E88" s="154"/>
      <c r="F88" s="154"/>
      <c r="G88" s="154"/>
      <c r="H88" s="155"/>
      <c r="I88" s="134" t="s">
        <v>48</v>
      </c>
      <c r="J88" s="150"/>
      <c r="K88" s="133" t="s">
        <v>16</v>
      </c>
      <c r="L88" s="241" t="s">
        <v>45</v>
      </c>
      <c r="M88" s="244"/>
      <c r="N88" s="244"/>
      <c r="O88" s="244"/>
      <c r="P88" s="244"/>
      <c r="Q88" s="245"/>
      <c r="R88" s="134" t="s">
        <v>46</v>
      </c>
      <c r="S88" s="67" t="s">
        <v>15</v>
      </c>
      <c r="T88" s="67" t="s">
        <v>15</v>
      </c>
    </row>
    <row r="89" spans="1:20" ht="18.75" customHeight="1">
      <c r="A89" s="139" t="s">
        <v>3</v>
      </c>
      <c r="B89" s="76">
        <f aca="true" t="shared" si="28" ref="B89:B94">IF(C89="","",VLOOKUP(C89,$AI$6:$AJ$17,2,FALSE))</f>
        <v>10.7</v>
      </c>
      <c r="C89" s="253" t="s">
        <v>142</v>
      </c>
      <c r="D89" s="254"/>
      <c r="E89" s="254"/>
      <c r="F89" s="254"/>
      <c r="G89" s="254"/>
      <c r="H89" s="255"/>
      <c r="I89" s="77">
        <v>90</v>
      </c>
      <c r="J89" s="75" t="s">
        <v>3</v>
      </c>
      <c r="K89" s="76">
        <f aca="true" t="shared" si="29" ref="K89:K94">IF(L89="","",VLOOKUP(L89,$AI$6:$AJ$17,2,FALSE))</f>
      </c>
      <c r="L89" s="259"/>
      <c r="M89" s="260"/>
      <c r="N89" s="260"/>
      <c r="O89" s="260"/>
      <c r="P89" s="260"/>
      <c r="Q89" s="261"/>
      <c r="R89" s="140"/>
      <c r="S89" s="16">
        <f aca="true" t="shared" si="30" ref="S89:S94">IF(ISTEXT(I89),1,0)</f>
        <v>0</v>
      </c>
      <c r="T89" s="73">
        <f aca="true" t="shared" si="31" ref="T89:T94">IF(ISTEXT(R89),1,0)</f>
        <v>0</v>
      </c>
    </row>
    <row r="90" spans="1:20" ht="18.75" customHeight="1">
      <c r="A90" s="141" t="s">
        <v>4</v>
      </c>
      <c r="B90" s="76">
        <f t="shared" si="28"/>
        <v>7.9</v>
      </c>
      <c r="C90" s="253" t="s">
        <v>138</v>
      </c>
      <c r="D90" s="254"/>
      <c r="E90" s="254"/>
      <c r="F90" s="254"/>
      <c r="G90" s="254"/>
      <c r="H90" s="255"/>
      <c r="I90" s="11">
        <v>92</v>
      </c>
      <c r="J90" s="10" t="s">
        <v>4</v>
      </c>
      <c r="K90" s="76">
        <f t="shared" si="29"/>
      </c>
      <c r="L90" s="201"/>
      <c r="M90" s="262"/>
      <c r="N90" s="262"/>
      <c r="O90" s="262"/>
      <c r="P90" s="262"/>
      <c r="Q90" s="263"/>
      <c r="R90" s="135"/>
      <c r="S90" s="16">
        <f t="shared" si="30"/>
        <v>0</v>
      </c>
      <c r="T90" s="73">
        <f t="shared" si="31"/>
        <v>0</v>
      </c>
    </row>
    <row r="91" spans="1:20" ht="18.75" customHeight="1">
      <c r="A91" s="141" t="s">
        <v>5</v>
      </c>
      <c r="B91" s="76">
        <f t="shared" si="28"/>
        <v>8.8</v>
      </c>
      <c r="C91" s="253" t="s">
        <v>139</v>
      </c>
      <c r="D91" s="254"/>
      <c r="E91" s="254"/>
      <c r="F91" s="254"/>
      <c r="G91" s="254"/>
      <c r="H91" s="255"/>
      <c r="I91" s="11">
        <v>86</v>
      </c>
      <c r="J91" s="10" t="s">
        <v>5</v>
      </c>
      <c r="K91" s="76">
        <f t="shared" si="29"/>
      </c>
      <c r="L91" s="201"/>
      <c r="M91" s="262"/>
      <c r="N91" s="262"/>
      <c r="O91" s="262"/>
      <c r="P91" s="262"/>
      <c r="Q91" s="263"/>
      <c r="R91" s="135"/>
      <c r="S91" s="16">
        <f t="shared" si="30"/>
        <v>0</v>
      </c>
      <c r="T91" s="73">
        <f t="shared" si="31"/>
        <v>0</v>
      </c>
    </row>
    <row r="92" spans="1:20" ht="18.75" customHeight="1">
      <c r="A92" s="141" t="s">
        <v>6</v>
      </c>
      <c r="B92" s="76">
        <f t="shared" si="28"/>
        <v>9.9</v>
      </c>
      <c r="C92" s="253" t="s">
        <v>141</v>
      </c>
      <c r="D92" s="254"/>
      <c r="E92" s="254"/>
      <c r="F92" s="254"/>
      <c r="G92" s="254"/>
      <c r="H92" s="255"/>
      <c r="I92" s="11">
        <v>96</v>
      </c>
      <c r="J92" s="10" t="s">
        <v>6</v>
      </c>
      <c r="K92" s="76">
        <f t="shared" si="29"/>
      </c>
      <c r="L92" s="264"/>
      <c r="M92" s="265"/>
      <c r="N92" s="265"/>
      <c r="O92" s="265"/>
      <c r="P92" s="265"/>
      <c r="Q92" s="265"/>
      <c r="R92" s="135"/>
      <c r="S92" s="16">
        <f t="shared" si="30"/>
        <v>0</v>
      </c>
      <c r="T92" s="73">
        <f t="shared" si="31"/>
        <v>0</v>
      </c>
    </row>
    <row r="93" spans="1:20" ht="18.75" customHeight="1">
      <c r="A93" s="141" t="s">
        <v>7</v>
      </c>
      <c r="B93" s="76">
        <f t="shared" si="28"/>
        <v>7.3</v>
      </c>
      <c r="C93" s="253" t="s">
        <v>137</v>
      </c>
      <c r="D93" s="254"/>
      <c r="E93" s="254"/>
      <c r="F93" s="254"/>
      <c r="G93" s="254"/>
      <c r="H93" s="255"/>
      <c r="I93" s="11">
        <v>89</v>
      </c>
      <c r="J93" s="10" t="s">
        <v>7</v>
      </c>
      <c r="K93" s="76">
        <f t="shared" si="29"/>
      </c>
      <c r="L93" s="264"/>
      <c r="M93" s="265"/>
      <c r="N93" s="265"/>
      <c r="O93" s="265"/>
      <c r="P93" s="265"/>
      <c r="Q93" s="266"/>
      <c r="R93" s="135"/>
      <c r="S93" s="16">
        <f t="shared" si="30"/>
        <v>0</v>
      </c>
      <c r="T93" s="73">
        <f t="shared" si="31"/>
        <v>0</v>
      </c>
    </row>
    <row r="94" spans="1:20" ht="18.75" customHeight="1" thickBot="1">
      <c r="A94" s="142" t="s">
        <v>37</v>
      </c>
      <c r="B94" s="136">
        <f t="shared" si="28"/>
        <v>11.4</v>
      </c>
      <c r="C94" s="256" t="s">
        <v>144</v>
      </c>
      <c r="D94" s="257"/>
      <c r="E94" s="257"/>
      <c r="F94" s="257"/>
      <c r="G94" s="257"/>
      <c r="H94" s="258"/>
      <c r="I94" s="144">
        <v>97</v>
      </c>
      <c r="J94" s="145" t="s">
        <v>37</v>
      </c>
      <c r="K94" s="136">
        <f t="shared" si="29"/>
      </c>
      <c r="L94" s="248"/>
      <c r="M94" s="249"/>
      <c r="N94" s="249"/>
      <c r="O94" s="249"/>
      <c r="P94" s="249"/>
      <c r="Q94" s="250"/>
      <c r="R94" s="137"/>
      <c r="S94" s="16">
        <f t="shared" si="30"/>
        <v>0</v>
      </c>
      <c r="T94" s="73">
        <f t="shared" si="31"/>
        <v>0</v>
      </c>
    </row>
    <row r="95" ht="9.75" customHeight="1" thickBot="1">
      <c r="S95" s="16"/>
    </row>
    <row r="96" spans="1:20" ht="24.75" customHeight="1" thickBot="1" thickTop="1">
      <c r="A96" s="238" t="str">
        <f>IF(SUM(R88:R94)&gt;0,"Classement Final : ","Classement 1er jour : ")</f>
        <v>Classement 1er jour : </v>
      </c>
      <c r="B96" s="238"/>
      <c r="C96" s="238"/>
      <c r="D96" s="13">
        <f>IF(COUNT(I89:I94)&lt;6,"",VLOOKUP(F87,'Cl.J1+Gén.'!$AH$11:$BL$34,31,FALSE))</f>
        <v>23</v>
      </c>
      <c r="E96" s="239" t="str">
        <f>IF(SUM(R89:R94)&gt;0,"Total des 2 Tours: ","Total du Tour 1: ")</f>
        <v>Total du Tour 1: </v>
      </c>
      <c r="F96" s="240"/>
      <c r="G96" s="157">
        <f>IF(OR(I96="DIS",R96="DIS"),"DIS",I96+R96)</f>
        <v>453</v>
      </c>
      <c r="H96" s="127"/>
      <c r="I96" s="78">
        <f>IF(S96&gt;1,"DIS",IF(OR(S96=1,COUNTA(I89:I94)&lt;6),SUM(I89:I94),SUM(I89:I94)-MAX(I89:I94)))</f>
        <v>453</v>
      </c>
      <c r="J96" s="251"/>
      <c r="K96" s="238"/>
      <c r="L96" s="238"/>
      <c r="M96" s="252"/>
      <c r="N96" s="25"/>
      <c r="O96" s="246"/>
      <c r="P96" s="246"/>
      <c r="Q96" s="247"/>
      <c r="R96" s="78">
        <f>IF(T96&gt;1,"DIS",IF(T96=1,SUM(R89:R94),IF(COUNT(R89:R94)&lt;$R$2,SUM(R89:R94),SUM(R89:R94)-MAX(R89:R94))))</f>
        <v>0</v>
      </c>
      <c r="S96" s="138">
        <f>SUM(S89:S94)</f>
        <v>0</v>
      </c>
      <c r="T96" s="16">
        <f>SUM(T89:T94)</f>
        <v>0</v>
      </c>
    </row>
    <row r="97" spans="1:17" ht="21" customHeight="1" thickBot="1" thickTop="1">
      <c r="A97" s="12"/>
      <c r="D97" s="14"/>
      <c r="E97" s="15"/>
      <c r="G97" s="16"/>
      <c r="H97" s="16"/>
      <c r="J97" s="12"/>
      <c r="M97" s="14"/>
      <c r="N97" s="15"/>
      <c r="Q97" s="16"/>
    </row>
    <row r="98" spans="1:18" ht="18.75" customHeight="1" thickBot="1">
      <c r="A98" s="156"/>
      <c r="B98" s="152"/>
      <c r="C98" s="236" t="s">
        <v>41</v>
      </c>
      <c r="D98" s="237"/>
      <c r="E98" s="237"/>
      <c r="F98" s="146" t="str">
        <f>Prépa!D27</f>
        <v>GUERANDE</v>
      </c>
      <c r="G98" s="147"/>
      <c r="H98" s="147"/>
      <c r="I98" s="151"/>
      <c r="J98" s="152"/>
      <c r="K98" s="152"/>
      <c r="L98" s="236"/>
      <c r="M98" s="236"/>
      <c r="N98" s="236"/>
      <c r="O98" s="146"/>
      <c r="P98" s="146"/>
      <c r="Q98" s="147"/>
      <c r="R98" s="148"/>
    </row>
    <row r="99" spans="1:20" ht="18.75" customHeight="1">
      <c r="A99" s="149"/>
      <c r="B99" s="133" t="s">
        <v>16</v>
      </c>
      <c r="C99" s="153" t="s">
        <v>47</v>
      </c>
      <c r="D99" s="154"/>
      <c r="E99" s="154"/>
      <c r="F99" s="154"/>
      <c r="G99" s="154"/>
      <c r="H99" s="155"/>
      <c r="I99" s="134" t="s">
        <v>48</v>
      </c>
      <c r="J99" s="150"/>
      <c r="K99" s="133" t="s">
        <v>16</v>
      </c>
      <c r="L99" s="241" t="s">
        <v>45</v>
      </c>
      <c r="M99" s="244"/>
      <c r="N99" s="244"/>
      <c r="O99" s="244"/>
      <c r="P99" s="244"/>
      <c r="Q99" s="245"/>
      <c r="R99" s="134" t="s">
        <v>46</v>
      </c>
      <c r="S99" s="67" t="s">
        <v>15</v>
      </c>
      <c r="T99" s="67" t="s">
        <v>15</v>
      </c>
    </row>
    <row r="100" spans="1:20" ht="18.75" customHeight="1">
      <c r="A100" s="139" t="s">
        <v>3</v>
      </c>
      <c r="B100" s="76">
        <f aca="true" t="shared" si="32" ref="B100:B105">IF(C100="","",VLOOKUP(C100,$AK$6:$AL$17,2,FALSE))</f>
        <v>8.6</v>
      </c>
      <c r="C100" s="253" t="s">
        <v>155</v>
      </c>
      <c r="D100" s="254"/>
      <c r="E100" s="254"/>
      <c r="F100" s="254"/>
      <c r="G100" s="254"/>
      <c r="H100" s="255"/>
      <c r="I100" s="77">
        <v>88</v>
      </c>
      <c r="J100" s="75" t="s">
        <v>3</v>
      </c>
      <c r="K100" s="76">
        <f aca="true" t="shared" si="33" ref="K100:K105">IF(L100="","",VLOOKUP(L100,$AK$6:$AL$17,2,FALSE))</f>
      </c>
      <c r="L100" s="259"/>
      <c r="M100" s="260"/>
      <c r="N100" s="260"/>
      <c r="O100" s="260"/>
      <c r="P100" s="260"/>
      <c r="Q100" s="261"/>
      <c r="R100" s="140"/>
      <c r="S100" s="16">
        <f aca="true" t="shared" si="34" ref="S100:S105">IF(ISTEXT(I100),1,0)</f>
        <v>0</v>
      </c>
      <c r="T100" s="73">
        <f aca="true" t="shared" si="35" ref="T100:T105">IF(ISTEXT(R100),1,0)</f>
        <v>0</v>
      </c>
    </row>
    <row r="101" spans="1:20" ht="18.75" customHeight="1">
      <c r="A101" s="141" t="s">
        <v>4</v>
      </c>
      <c r="B101" s="76">
        <f t="shared" si="32"/>
        <v>9.7</v>
      </c>
      <c r="C101" s="253" t="s">
        <v>158</v>
      </c>
      <c r="D101" s="254"/>
      <c r="E101" s="254"/>
      <c r="F101" s="254"/>
      <c r="G101" s="254"/>
      <c r="H101" s="255"/>
      <c r="I101" s="11">
        <v>102</v>
      </c>
      <c r="J101" s="10" t="s">
        <v>4</v>
      </c>
      <c r="K101" s="76">
        <f t="shared" si="33"/>
      </c>
      <c r="L101" s="201"/>
      <c r="M101" s="262"/>
      <c r="N101" s="262"/>
      <c r="O101" s="262"/>
      <c r="P101" s="262"/>
      <c r="Q101" s="263"/>
      <c r="R101" s="135"/>
      <c r="S101" s="16">
        <f t="shared" si="34"/>
        <v>0</v>
      </c>
      <c r="T101" s="73">
        <f t="shared" si="35"/>
        <v>0</v>
      </c>
    </row>
    <row r="102" spans="1:20" ht="18.75" customHeight="1">
      <c r="A102" s="141" t="s">
        <v>5</v>
      </c>
      <c r="B102" s="76">
        <f t="shared" si="32"/>
        <v>9.3</v>
      </c>
      <c r="C102" s="253" t="s">
        <v>157</v>
      </c>
      <c r="D102" s="254"/>
      <c r="E102" s="254"/>
      <c r="F102" s="254"/>
      <c r="G102" s="254"/>
      <c r="H102" s="255"/>
      <c r="I102" s="11">
        <v>92</v>
      </c>
      <c r="J102" s="10" t="s">
        <v>5</v>
      </c>
      <c r="K102" s="76">
        <f t="shared" si="33"/>
      </c>
      <c r="L102" s="201"/>
      <c r="M102" s="262"/>
      <c r="N102" s="262"/>
      <c r="O102" s="262"/>
      <c r="P102" s="262"/>
      <c r="Q102" s="263"/>
      <c r="R102" s="135"/>
      <c r="S102" s="16">
        <f t="shared" si="34"/>
        <v>0</v>
      </c>
      <c r="T102" s="73">
        <f t="shared" si="35"/>
        <v>0</v>
      </c>
    </row>
    <row r="103" spans="1:20" ht="18.75" customHeight="1">
      <c r="A103" s="141" t="s">
        <v>6</v>
      </c>
      <c r="B103" s="76">
        <f t="shared" si="32"/>
        <v>7.2</v>
      </c>
      <c r="C103" s="253" t="s">
        <v>153</v>
      </c>
      <c r="D103" s="254"/>
      <c r="E103" s="254"/>
      <c r="F103" s="254"/>
      <c r="G103" s="254"/>
      <c r="H103" s="255"/>
      <c r="I103" s="11">
        <v>96</v>
      </c>
      <c r="J103" s="10" t="s">
        <v>6</v>
      </c>
      <c r="K103" s="76">
        <f t="shared" si="33"/>
      </c>
      <c r="L103" s="264"/>
      <c r="M103" s="265"/>
      <c r="N103" s="265"/>
      <c r="O103" s="265"/>
      <c r="P103" s="265"/>
      <c r="Q103" s="265"/>
      <c r="R103" s="135"/>
      <c r="S103" s="16">
        <f t="shared" si="34"/>
        <v>0</v>
      </c>
      <c r="T103" s="73">
        <f t="shared" si="35"/>
        <v>0</v>
      </c>
    </row>
    <row r="104" spans="1:20" ht="18.75" customHeight="1">
      <c r="A104" s="141" t="s">
        <v>7</v>
      </c>
      <c r="B104" s="76">
        <f t="shared" si="32"/>
        <v>5.7</v>
      </c>
      <c r="C104" s="253" t="s">
        <v>150</v>
      </c>
      <c r="D104" s="254"/>
      <c r="E104" s="254"/>
      <c r="F104" s="254"/>
      <c r="G104" s="254"/>
      <c r="H104" s="255"/>
      <c r="I104" s="11">
        <v>88</v>
      </c>
      <c r="J104" s="10" t="s">
        <v>7</v>
      </c>
      <c r="K104" s="76">
        <f t="shared" si="33"/>
      </c>
      <c r="L104" s="264"/>
      <c r="M104" s="265"/>
      <c r="N104" s="265"/>
      <c r="O104" s="265"/>
      <c r="P104" s="265"/>
      <c r="Q104" s="266"/>
      <c r="R104" s="135"/>
      <c r="S104" s="16">
        <f t="shared" si="34"/>
        <v>0</v>
      </c>
      <c r="T104" s="73">
        <f t="shared" si="35"/>
        <v>0</v>
      </c>
    </row>
    <row r="105" spans="1:20" ht="18.75" customHeight="1" thickBot="1">
      <c r="A105" s="142" t="s">
        <v>37</v>
      </c>
      <c r="B105" s="136">
        <f t="shared" si="32"/>
        <v>3.2</v>
      </c>
      <c r="C105" s="256" t="s">
        <v>149</v>
      </c>
      <c r="D105" s="257"/>
      <c r="E105" s="257"/>
      <c r="F105" s="257"/>
      <c r="G105" s="257"/>
      <c r="H105" s="258"/>
      <c r="I105" s="144">
        <v>78</v>
      </c>
      <c r="J105" s="145" t="s">
        <v>37</v>
      </c>
      <c r="K105" s="136">
        <f t="shared" si="33"/>
      </c>
      <c r="L105" s="248"/>
      <c r="M105" s="249"/>
      <c r="N105" s="249"/>
      <c r="O105" s="249"/>
      <c r="P105" s="249"/>
      <c r="Q105" s="250"/>
      <c r="R105" s="137"/>
      <c r="S105" s="16">
        <f t="shared" si="34"/>
        <v>0</v>
      </c>
      <c r="T105" s="73">
        <f t="shared" si="35"/>
        <v>0</v>
      </c>
    </row>
    <row r="106" ht="9.75" customHeight="1" thickBot="1">
      <c r="S106" s="16"/>
    </row>
    <row r="107" spans="1:20" ht="24.75" customHeight="1" thickBot="1" thickTop="1">
      <c r="A107" s="238" t="str">
        <f>IF(SUM(R99:R105)&gt;0,"Classement Final : ","Classement 1er jour : ")</f>
        <v>Classement 1er jour : </v>
      </c>
      <c r="B107" s="238"/>
      <c r="C107" s="238"/>
      <c r="D107" s="13">
        <f>IF(COUNT(I100:I105)&lt;6,"",VLOOKUP(F98,'Cl.J1+Gén.'!$AH$11:$BL$34,31,FALSE))</f>
        <v>20</v>
      </c>
      <c r="E107" s="239" t="str">
        <f>IF(SUM(R100:R105)&gt;0,"Total des 2 Tours: ","Total du Tour 1: ")</f>
        <v>Total du Tour 1: </v>
      </c>
      <c r="F107" s="240"/>
      <c r="G107" s="157">
        <f>IF(OR(I107="DIS",R107="DIS"),"DIS",I107+R107)</f>
        <v>442</v>
      </c>
      <c r="H107" s="127"/>
      <c r="I107" s="78">
        <f>IF(S107&gt;1,"DIS",IF(OR(S107=1,COUNTA(I100:I105)&lt;6),SUM(I100:I105),SUM(I100:I105)-MAX(I100:I105)))</f>
        <v>442</v>
      </c>
      <c r="J107" s="251"/>
      <c r="K107" s="238"/>
      <c r="L107" s="238"/>
      <c r="M107" s="252"/>
      <c r="N107" s="25"/>
      <c r="O107" s="246"/>
      <c r="P107" s="246"/>
      <c r="Q107" s="247"/>
      <c r="R107" s="78">
        <f>IF(T107&gt;1,"DIS",IF(T107=1,SUM(R100:R105),IF(COUNT(R100:R105)&lt;$R$2,SUM(R100:R105),SUM(R100:R105)-MAX(R100:R105))))</f>
        <v>0</v>
      </c>
      <c r="S107" s="138">
        <f>SUM(S100:S105)</f>
        <v>0</v>
      </c>
      <c r="T107" s="16">
        <f>SUM(T100:T105)</f>
        <v>0</v>
      </c>
    </row>
    <row r="108" ht="21" customHeight="1" thickBot="1" thickTop="1"/>
    <row r="109" spans="1:18" ht="18.75" customHeight="1" thickBot="1">
      <c r="A109" s="156"/>
      <c r="B109" s="152"/>
      <c r="C109" s="236" t="s">
        <v>41</v>
      </c>
      <c r="D109" s="237"/>
      <c r="E109" s="237"/>
      <c r="F109" s="146" t="str">
        <f>Prépa!D29</f>
        <v>LAVAL</v>
      </c>
      <c r="G109" s="147"/>
      <c r="H109" s="147"/>
      <c r="I109" s="151"/>
      <c r="J109" s="152"/>
      <c r="K109" s="152"/>
      <c r="L109" s="236"/>
      <c r="M109" s="236"/>
      <c r="N109" s="236"/>
      <c r="O109" s="146"/>
      <c r="P109" s="146"/>
      <c r="Q109" s="147"/>
      <c r="R109" s="148"/>
    </row>
    <row r="110" spans="1:20" ht="18.75" customHeight="1">
      <c r="A110" s="149"/>
      <c r="B110" s="133" t="s">
        <v>16</v>
      </c>
      <c r="C110" s="153" t="s">
        <v>47</v>
      </c>
      <c r="D110" s="154"/>
      <c r="E110" s="154"/>
      <c r="F110" s="154"/>
      <c r="G110" s="154"/>
      <c r="H110" s="155"/>
      <c r="I110" s="134" t="s">
        <v>48</v>
      </c>
      <c r="J110" s="150"/>
      <c r="K110" s="133" t="s">
        <v>16</v>
      </c>
      <c r="L110" s="241" t="s">
        <v>45</v>
      </c>
      <c r="M110" s="244"/>
      <c r="N110" s="244"/>
      <c r="O110" s="244"/>
      <c r="P110" s="244"/>
      <c r="Q110" s="245"/>
      <c r="R110" s="134" t="s">
        <v>46</v>
      </c>
      <c r="S110" s="67" t="s">
        <v>15</v>
      </c>
      <c r="T110" s="67" t="s">
        <v>15</v>
      </c>
    </row>
    <row r="111" spans="1:20" ht="18.75" customHeight="1">
      <c r="A111" s="139" t="s">
        <v>3</v>
      </c>
      <c r="B111" s="76">
        <f aca="true" t="shared" si="36" ref="B111:B116">IF(C111="","",VLOOKUP(C111,$AM$6:$AN$17,2,FALSE))</f>
        <v>4.4</v>
      </c>
      <c r="C111" s="253" t="s">
        <v>162</v>
      </c>
      <c r="D111" s="254"/>
      <c r="E111" s="254"/>
      <c r="F111" s="254"/>
      <c r="G111" s="254"/>
      <c r="H111" s="255"/>
      <c r="I111" s="77">
        <v>81</v>
      </c>
      <c r="J111" s="75" t="s">
        <v>3</v>
      </c>
      <c r="K111" s="76">
        <f aca="true" t="shared" si="37" ref="K111:K116">IF(L111="","",VLOOKUP(L111,$AM$6:$AN$17,2,FALSE))</f>
      </c>
      <c r="L111" s="259"/>
      <c r="M111" s="260"/>
      <c r="N111" s="260"/>
      <c r="O111" s="260"/>
      <c r="P111" s="260"/>
      <c r="Q111" s="261"/>
      <c r="R111" s="140"/>
      <c r="S111" s="16">
        <f aca="true" t="shared" si="38" ref="S111:S116">IF(ISTEXT(I111),1,0)</f>
        <v>0</v>
      </c>
      <c r="T111" s="73">
        <f aca="true" t="shared" si="39" ref="T111:T116">IF(ISTEXT(R111),1,0)</f>
        <v>0</v>
      </c>
    </row>
    <row r="112" spans="1:20" ht="18.75" customHeight="1">
      <c r="A112" s="141" t="s">
        <v>4</v>
      </c>
      <c r="B112" s="76">
        <f t="shared" si="36"/>
        <v>4</v>
      </c>
      <c r="C112" s="253" t="s">
        <v>161</v>
      </c>
      <c r="D112" s="254"/>
      <c r="E112" s="254"/>
      <c r="F112" s="254"/>
      <c r="G112" s="254"/>
      <c r="H112" s="255"/>
      <c r="I112" s="11">
        <v>79</v>
      </c>
      <c r="J112" s="10" t="s">
        <v>4</v>
      </c>
      <c r="K112" s="76">
        <f t="shared" si="37"/>
      </c>
      <c r="L112" s="201"/>
      <c r="M112" s="262"/>
      <c r="N112" s="262"/>
      <c r="O112" s="262"/>
      <c r="P112" s="262"/>
      <c r="Q112" s="263"/>
      <c r="R112" s="135"/>
      <c r="S112" s="16">
        <f t="shared" si="38"/>
        <v>0</v>
      </c>
      <c r="T112" s="73">
        <f t="shared" si="39"/>
        <v>0</v>
      </c>
    </row>
    <row r="113" spans="1:20" ht="18.75" customHeight="1">
      <c r="A113" s="141" t="s">
        <v>5</v>
      </c>
      <c r="B113" s="76">
        <f t="shared" si="36"/>
        <v>10</v>
      </c>
      <c r="C113" s="253" t="s">
        <v>171</v>
      </c>
      <c r="D113" s="254"/>
      <c r="E113" s="254"/>
      <c r="F113" s="254"/>
      <c r="G113" s="254"/>
      <c r="H113" s="255"/>
      <c r="I113" s="11">
        <v>93</v>
      </c>
      <c r="J113" s="10" t="s">
        <v>5</v>
      </c>
      <c r="K113" s="76">
        <f t="shared" si="37"/>
      </c>
      <c r="L113" s="201"/>
      <c r="M113" s="262"/>
      <c r="N113" s="262"/>
      <c r="O113" s="262"/>
      <c r="P113" s="262"/>
      <c r="Q113" s="263"/>
      <c r="R113" s="135"/>
      <c r="S113" s="16">
        <f t="shared" si="38"/>
        <v>0</v>
      </c>
      <c r="T113" s="73">
        <f t="shared" si="39"/>
        <v>0</v>
      </c>
    </row>
    <row r="114" spans="1:20" ht="18.75" customHeight="1">
      <c r="A114" s="141" t="s">
        <v>6</v>
      </c>
      <c r="B114" s="76">
        <f t="shared" si="36"/>
        <v>9.4</v>
      </c>
      <c r="C114" s="253" t="s">
        <v>169</v>
      </c>
      <c r="D114" s="254"/>
      <c r="E114" s="254"/>
      <c r="F114" s="254"/>
      <c r="G114" s="254"/>
      <c r="H114" s="255"/>
      <c r="I114" s="11">
        <v>92</v>
      </c>
      <c r="J114" s="10" t="s">
        <v>6</v>
      </c>
      <c r="K114" s="76">
        <f t="shared" si="37"/>
      </c>
      <c r="L114" s="264"/>
      <c r="M114" s="265"/>
      <c r="N114" s="265"/>
      <c r="O114" s="265"/>
      <c r="P114" s="265"/>
      <c r="Q114" s="265"/>
      <c r="R114" s="135"/>
      <c r="S114" s="16">
        <f t="shared" si="38"/>
        <v>0</v>
      </c>
      <c r="T114" s="73">
        <f t="shared" si="39"/>
        <v>0</v>
      </c>
    </row>
    <row r="115" spans="1:20" ht="18.75" customHeight="1">
      <c r="A115" s="141" t="s">
        <v>7</v>
      </c>
      <c r="B115" s="76">
        <f t="shared" si="36"/>
        <v>4.7</v>
      </c>
      <c r="C115" s="253" t="s">
        <v>164</v>
      </c>
      <c r="D115" s="254"/>
      <c r="E115" s="254"/>
      <c r="F115" s="254"/>
      <c r="G115" s="254"/>
      <c r="H115" s="255"/>
      <c r="I115" s="11">
        <v>78</v>
      </c>
      <c r="J115" s="10" t="s">
        <v>7</v>
      </c>
      <c r="K115" s="76">
        <f t="shared" si="37"/>
      </c>
      <c r="L115" s="264"/>
      <c r="M115" s="265"/>
      <c r="N115" s="265"/>
      <c r="O115" s="265"/>
      <c r="P115" s="265"/>
      <c r="Q115" s="266"/>
      <c r="R115" s="135"/>
      <c r="S115" s="16">
        <f t="shared" si="38"/>
        <v>0</v>
      </c>
      <c r="T115" s="73">
        <f t="shared" si="39"/>
        <v>0</v>
      </c>
    </row>
    <row r="116" spans="1:20" ht="18.75" customHeight="1" thickBot="1">
      <c r="A116" s="142" t="s">
        <v>37</v>
      </c>
      <c r="B116" s="136">
        <f t="shared" si="36"/>
        <v>2.1</v>
      </c>
      <c r="C116" s="256" t="s">
        <v>160</v>
      </c>
      <c r="D116" s="257"/>
      <c r="E116" s="257"/>
      <c r="F116" s="257"/>
      <c r="G116" s="257"/>
      <c r="H116" s="258"/>
      <c r="I116" s="144">
        <v>72</v>
      </c>
      <c r="J116" s="145" t="s">
        <v>37</v>
      </c>
      <c r="K116" s="136">
        <f t="shared" si="37"/>
      </c>
      <c r="L116" s="248"/>
      <c r="M116" s="249"/>
      <c r="N116" s="249"/>
      <c r="O116" s="249"/>
      <c r="P116" s="249"/>
      <c r="Q116" s="250"/>
      <c r="R116" s="137"/>
      <c r="S116" s="16">
        <f t="shared" si="38"/>
        <v>0</v>
      </c>
      <c r="T116" s="73">
        <f t="shared" si="39"/>
        <v>0</v>
      </c>
    </row>
    <row r="117" ht="9.75" customHeight="1" thickBot="1">
      <c r="S117" s="16"/>
    </row>
    <row r="118" spans="1:20" ht="24.75" customHeight="1" thickBot="1" thickTop="1">
      <c r="A118" s="238" t="str">
        <f>IF(SUM(R110:R116)&gt;0,"Classement Final : ","Classement 1er jour : ")</f>
        <v>Classement 1er jour : </v>
      </c>
      <c r="B118" s="238"/>
      <c r="C118" s="238"/>
      <c r="D118" s="13">
        <f>IF(COUNT(I111:I116)&lt;6,"",VLOOKUP(F109,'Cl.J1+Gén.'!$AH$11:$BL$34,31,FALSE))</f>
        <v>4</v>
      </c>
      <c r="E118" s="239" t="str">
        <f>IF(SUM(R111:R116)&gt;0,"Total des 2 Tours: ","Total du Tour 1: ")</f>
        <v>Total du Tour 1: </v>
      </c>
      <c r="F118" s="240"/>
      <c r="G118" s="157">
        <f>IF(OR(I118="DIS",R118="DIS"),"DIS",I118+R118)</f>
        <v>402</v>
      </c>
      <c r="H118" s="127"/>
      <c r="I118" s="78">
        <f>IF(S118&gt;1,"DIS",IF(OR(S118=1,COUNTA(I111:I116)&lt;6),SUM(I111:I116),SUM(I111:I116)-MAX(I111:I116)))</f>
        <v>402</v>
      </c>
      <c r="J118" s="251"/>
      <c r="K118" s="238"/>
      <c r="L118" s="238"/>
      <c r="M118" s="252"/>
      <c r="N118" s="25"/>
      <c r="O118" s="246"/>
      <c r="P118" s="246"/>
      <c r="Q118" s="247"/>
      <c r="R118" s="78">
        <f>IF(T118&gt;1,"DIS",IF(T118=1,SUM(R111:R116),IF(COUNT(R111:R116)&lt;$R$2,SUM(R111:R116),SUM(R111:R116)-MAX(R111:R116))))</f>
        <v>0</v>
      </c>
      <c r="S118" s="138">
        <f>SUM(S111:S116)</f>
        <v>0</v>
      </c>
      <c r="T118" s="16">
        <f>SUM(T111:T116)</f>
        <v>0</v>
      </c>
    </row>
    <row r="119" ht="20.25" customHeight="1" thickBot="1" thickTop="1"/>
    <row r="120" spans="1:18" ht="18.75" customHeight="1" thickBot="1">
      <c r="A120" s="156"/>
      <c r="B120" s="152"/>
      <c r="C120" s="236" t="s">
        <v>41</v>
      </c>
      <c r="D120" s="237"/>
      <c r="E120" s="237"/>
      <c r="F120" s="146" t="str">
        <f>Prépa!D31</f>
        <v>LES FONTENELLES</v>
      </c>
      <c r="G120" s="147"/>
      <c r="H120" s="147"/>
      <c r="I120" s="151"/>
      <c r="J120" s="152"/>
      <c r="K120" s="152"/>
      <c r="L120" s="236"/>
      <c r="M120" s="236"/>
      <c r="N120" s="236"/>
      <c r="O120" s="146"/>
      <c r="P120" s="146"/>
      <c r="Q120" s="147"/>
      <c r="R120" s="148"/>
    </row>
    <row r="121" spans="1:20" ht="18.75" customHeight="1">
      <c r="A121" s="149"/>
      <c r="B121" s="133" t="s">
        <v>16</v>
      </c>
      <c r="C121" s="153" t="s">
        <v>47</v>
      </c>
      <c r="D121" s="154"/>
      <c r="E121" s="154"/>
      <c r="F121" s="154"/>
      <c r="G121" s="154"/>
      <c r="H121" s="155"/>
      <c r="I121" s="134" t="s">
        <v>48</v>
      </c>
      <c r="J121" s="150"/>
      <c r="K121" s="133" t="s">
        <v>16</v>
      </c>
      <c r="L121" s="241" t="s">
        <v>45</v>
      </c>
      <c r="M121" s="244"/>
      <c r="N121" s="244"/>
      <c r="O121" s="244"/>
      <c r="P121" s="244"/>
      <c r="Q121" s="245"/>
      <c r="R121" s="134" t="s">
        <v>46</v>
      </c>
      <c r="S121" s="67" t="s">
        <v>15</v>
      </c>
      <c r="T121" s="67" t="s">
        <v>15</v>
      </c>
    </row>
    <row r="122" spans="1:20" ht="18.75" customHeight="1">
      <c r="A122" s="139" t="s">
        <v>3</v>
      </c>
      <c r="B122" s="76">
        <f aca="true" t="shared" si="40" ref="B122:B127">IF(C122="","",VLOOKUP(C122,$AO$6:$AP$17,2,FALSE))</f>
        <v>-0.2</v>
      </c>
      <c r="C122" s="253" t="s">
        <v>173</v>
      </c>
      <c r="D122" s="254"/>
      <c r="E122" s="254"/>
      <c r="F122" s="254"/>
      <c r="G122" s="254"/>
      <c r="H122" s="255"/>
      <c r="I122" s="77">
        <v>77</v>
      </c>
      <c r="J122" s="75" t="s">
        <v>3</v>
      </c>
      <c r="K122" s="76">
        <f aca="true" t="shared" si="41" ref="K122:K127">IF(L122="","",VLOOKUP(L122,$AO$6:$AP$17,2,FALSE))</f>
      </c>
      <c r="L122" s="259"/>
      <c r="M122" s="260"/>
      <c r="N122" s="260"/>
      <c r="O122" s="260"/>
      <c r="P122" s="260"/>
      <c r="Q122" s="261"/>
      <c r="R122" s="140"/>
      <c r="S122" s="16">
        <f aca="true" t="shared" si="42" ref="S122:S127">IF(ISTEXT(I122),1,0)</f>
        <v>0</v>
      </c>
      <c r="T122" s="73">
        <f aca="true" t="shared" si="43" ref="T122:T127">IF(ISTEXT(R122),1,0)</f>
        <v>0</v>
      </c>
    </row>
    <row r="123" spans="1:20" ht="18.75" customHeight="1">
      <c r="A123" s="141" t="s">
        <v>4</v>
      </c>
      <c r="B123" s="76">
        <f t="shared" si="40"/>
        <v>4.9</v>
      </c>
      <c r="C123" s="253" t="s">
        <v>180</v>
      </c>
      <c r="D123" s="254"/>
      <c r="E123" s="254"/>
      <c r="F123" s="254"/>
      <c r="G123" s="254"/>
      <c r="H123" s="255"/>
      <c r="I123" s="11">
        <v>88</v>
      </c>
      <c r="J123" s="10" t="s">
        <v>4</v>
      </c>
      <c r="K123" s="76">
        <f t="shared" si="41"/>
      </c>
      <c r="L123" s="201"/>
      <c r="M123" s="262"/>
      <c r="N123" s="262"/>
      <c r="O123" s="262"/>
      <c r="P123" s="262"/>
      <c r="Q123" s="263"/>
      <c r="R123" s="135"/>
      <c r="S123" s="16">
        <f t="shared" si="42"/>
        <v>0</v>
      </c>
      <c r="T123" s="73">
        <f t="shared" si="43"/>
        <v>0</v>
      </c>
    </row>
    <row r="124" spans="1:20" ht="18.75" customHeight="1">
      <c r="A124" s="141" t="s">
        <v>5</v>
      </c>
      <c r="B124" s="76">
        <f t="shared" si="40"/>
        <v>6.2</v>
      </c>
      <c r="C124" s="253" t="s">
        <v>181</v>
      </c>
      <c r="D124" s="254"/>
      <c r="E124" s="254"/>
      <c r="F124" s="254"/>
      <c r="G124" s="254"/>
      <c r="H124" s="255"/>
      <c r="I124" s="11">
        <v>87</v>
      </c>
      <c r="J124" s="10" t="s">
        <v>5</v>
      </c>
      <c r="K124" s="76">
        <f t="shared" si="41"/>
      </c>
      <c r="L124" s="201"/>
      <c r="M124" s="262"/>
      <c r="N124" s="262"/>
      <c r="O124" s="262"/>
      <c r="P124" s="262"/>
      <c r="Q124" s="263"/>
      <c r="R124" s="135"/>
      <c r="S124" s="16">
        <f t="shared" si="42"/>
        <v>0</v>
      </c>
      <c r="T124" s="73">
        <f t="shared" si="43"/>
        <v>0</v>
      </c>
    </row>
    <row r="125" spans="1:20" ht="18.75" customHeight="1">
      <c r="A125" s="141" t="s">
        <v>6</v>
      </c>
      <c r="B125" s="76">
        <f t="shared" si="40"/>
        <v>4.1</v>
      </c>
      <c r="C125" s="253" t="s">
        <v>175</v>
      </c>
      <c r="D125" s="254"/>
      <c r="E125" s="254"/>
      <c r="F125" s="254"/>
      <c r="G125" s="254"/>
      <c r="H125" s="255"/>
      <c r="I125" s="11">
        <v>87</v>
      </c>
      <c r="J125" s="10" t="s">
        <v>6</v>
      </c>
      <c r="K125" s="76">
        <f t="shared" si="41"/>
      </c>
      <c r="L125" s="264"/>
      <c r="M125" s="265"/>
      <c r="N125" s="265"/>
      <c r="O125" s="265"/>
      <c r="P125" s="265"/>
      <c r="Q125" s="265"/>
      <c r="R125" s="135"/>
      <c r="S125" s="16">
        <f t="shared" si="42"/>
        <v>0</v>
      </c>
      <c r="T125" s="73">
        <f t="shared" si="43"/>
        <v>0</v>
      </c>
    </row>
    <row r="126" spans="1:20" ht="18.75" customHeight="1">
      <c r="A126" s="141" t="s">
        <v>7</v>
      </c>
      <c r="B126" s="76">
        <f t="shared" si="40"/>
        <v>3.1</v>
      </c>
      <c r="C126" s="253" t="s">
        <v>174</v>
      </c>
      <c r="D126" s="254"/>
      <c r="E126" s="254"/>
      <c r="F126" s="254"/>
      <c r="G126" s="254"/>
      <c r="H126" s="255"/>
      <c r="I126" s="11">
        <v>86</v>
      </c>
      <c r="J126" s="10" t="s">
        <v>7</v>
      </c>
      <c r="K126" s="76">
        <f t="shared" si="41"/>
      </c>
      <c r="L126" s="264"/>
      <c r="M126" s="265"/>
      <c r="N126" s="265"/>
      <c r="O126" s="265"/>
      <c r="P126" s="265"/>
      <c r="Q126" s="266"/>
      <c r="R126" s="135"/>
      <c r="S126" s="16">
        <f t="shared" si="42"/>
        <v>0</v>
      </c>
      <c r="T126" s="73">
        <f t="shared" si="43"/>
        <v>0</v>
      </c>
    </row>
    <row r="127" spans="1:20" ht="18.75" customHeight="1" thickBot="1">
      <c r="A127" s="142" t="s">
        <v>37</v>
      </c>
      <c r="B127" s="136">
        <f t="shared" si="40"/>
        <v>7.9</v>
      </c>
      <c r="C127" s="256" t="s">
        <v>184</v>
      </c>
      <c r="D127" s="257"/>
      <c r="E127" s="257"/>
      <c r="F127" s="257"/>
      <c r="G127" s="257"/>
      <c r="H127" s="258"/>
      <c r="I127" s="144">
        <v>100</v>
      </c>
      <c r="J127" s="145" t="s">
        <v>37</v>
      </c>
      <c r="K127" s="136">
        <f t="shared" si="41"/>
      </c>
      <c r="L127" s="248"/>
      <c r="M127" s="249"/>
      <c r="N127" s="249"/>
      <c r="O127" s="249"/>
      <c r="P127" s="249"/>
      <c r="Q127" s="250"/>
      <c r="R127" s="137"/>
      <c r="S127" s="16">
        <f t="shared" si="42"/>
        <v>0</v>
      </c>
      <c r="T127" s="73">
        <f t="shared" si="43"/>
        <v>0</v>
      </c>
    </row>
    <row r="128" ht="9.75" customHeight="1" thickBot="1">
      <c r="S128" s="16"/>
    </row>
    <row r="129" spans="1:20" ht="24.75" customHeight="1" thickBot="1" thickTop="1">
      <c r="A129" s="238" t="str">
        <f>IF(SUM(R121:R127)&gt;0,"Classement Final : ","Classement 1er jour : ")</f>
        <v>Classement 1er jour : </v>
      </c>
      <c r="B129" s="238"/>
      <c r="C129" s="238"/>
      <c r="D129" s="13">
        <f>IF(COUNT(I122:I127)&lt;6,"",VLOOKUP(F120,'Cl.J1+Gén.'!$AH$11:$BL$34,31,FALSE))</f>
        <v>14</v>
      </c>
      <c r="E129" s="239" t="str">
        <f>IF(SUM(R122:R127)&gt;0,"Total des 2 Tours: ","Total du Tour 1: ")</f>
        <v>Total du Tour 1: </v>
      </c>
      <c r="F129" s="240"/>
      <c r="G129" s="157">
        <f>IF(OR(I129="DIS",R129="DIS"),"DIS",I129+R129)</f>
        <v>425</v>
      </c>
      <c r="H129" s="127"/>
      <c r="I129" s="78">
        <f>IF(S129&gt;1,"DIS",IF(OR(S129=1,COUNTA(I122:I127)&lt;6),SUM(I122:I127),SUM(I122:I127)-MAX(I122:I127)))</f>
        <v>425</v>
      </c>
      <c r="J129" s="251"/>
      <c r="K129" s="238"/>
      <c r="L129" s="238"/>
      <c r="M129" s="252"/>
      <c r="N129" s="25"/>
      <c r="O129" s="246"/>
      <c r="P129" s="246"/>
      <c r="Q129" s="247"/>
      <c r="R129" s="78">
        <f>IF(T129&gt;1,"DIS",IF(T129=1,SUM(R122:R127),IF(COUNT(R122:R127)&lt;$R$2,SUM(R122:R127),SUM(R122:R127)-MAX(R122:R127))))</f>
        <v>0</v>
      </c>
      <c r="S129" s="138">
        <f>SUM(S122:S127)</f>
        <v>0</v>
      </c>
      <c r="T129" s="16">
        <f>SUM(T122:T127)</f>
        <v>0</v>
      </c>
    </row>
    <row r="130" ht="21" customHeight="1" thickBot="1" thickTop="1"/>
    <row r="131" spans="1:18" ht="18.75" customHeight="1" thickBot="1">
      <c r="A131" s="156"/>
      <c r="B131" s="152"/>
      <c r="C131" s="236" t="s">
        <v>41</v>
      </c>
      <c r="D131" s="237"/>
      <c r="E131" s="237"/>
      <c r="F131" s="146" t="str">
        <f>Prépa!D33</f>
        <v>L'ODET</v>
      </c>
      <c r="G131" s="147"/>
      <c r="H131" s="147"/>
      <c r="I131" s="151"/>
      <c r="J131" s="152"/>
      <c r="K131" s="152"/>
      <c r="L131" s="236"/>
      <c r="M131" s="236"/>
      <c r="N131" s="236"/>
      <c r="O131" s="146"/>
      <c r="P131" s="146"/>
      <c r="Q131" s="147"/>
      <c r="R131" s="148"/>
    </row>
    <row r="132" spans="1:20" ht="18.75" customHeight="1">
      <c r="A132" s="149"/>
      <c r="B132" s="133" t="s">
        <v>16</v>
      </c>
      <c r="C132" s="153" t="s">
        <v>47</v>
      </c>
      <c r="D132" s="154"/>
      <c r="E132" s="154"/>
      <c r="F132" s="154"/>
      <c r="G132" s="154"/>
      <c r="H132" s="155"/>
      <c r="I132" s="134" t="s">
        <v>48</v>
      </c>
      <c r="J132" s="150"/>
      <c r="K132" s="133" t="s">
        <v>16</v>
      </c>
      <c r="L132" s="241" t="s">
        <v>45</v>
      </c>
      <c r="M132" s="244"/>
      <c r="N132" s="244"/>
      <c r="O132" s="244"/>
      <c r="P132" s="244"/>
      <c r="Q132" s="245"/>
      <c r="R132" s="134" t="s">
        <v>46</v>
      </c>
      <c r="S132" s="67" t="s">
        <v>15</v>
      </c>
      <c r="T132" s="67" t="s">
        <v>15</v>
      </c>
    </row>
    <row r="133" spans="1:20" ht="18.75" customHeight="1">
      <c r="A133" s="139" t="s">
        <v>3</v>
      </c>
      <c r="B133" s="76">
        <f aca="true" t="shared" si="44" ref="B133:B138">IF(C133="","",VLOOKUP(C133,$AQ$6:$AR$17,2,FALSE))</f>
        <v>1.7</v>
      </c>
      <c r="C133" s="253" t="s">
        <v>186</v>
      </c>
      <c r="D133" s="254"/>
      <c r="E133" s="254"/>
      <c r="F133" s="254"/>
      <c r="G133" s="254"/>
      <c r="H133" s="255"/>
      <c r="I133" s="77">
        <v>78</v>
      </c>
      <c r="J133" s="75" t="s">
        <v>3</v>
      </c>
      <c r="K133" s="76">
        <f aca="true" t="shared" si="45" ref="K133:K138">IF(L133="","",VLOOKUP(L133,$AQ$6:$AR$17,2,FALSE))</f>
      </c>
      <c r="L133" s="259"/>
      <c r="M133" s="260"/>
      <c r="N133" s="260"/>
      <c r="O133" s="260"/>
      <c r="P133" s="260"/>
      <c r="Q133" s="261"/>
      <c r="R133" s="140"/>
      <c r="S133" s="16">
        <f aca="true" t="shared" si="46" ref="S133:S138">IF(ISTEXT(I133),1,0)</f>
        <v>0</v>
      </c>
      <c r="T133" s="73">
        <f aca="true" t="shared" si="47" ref="T133:T138">IF(ISTEXT(R133),1,0)</f>
        <v>0</v>
      </c>
    </row>
    <row r="134" spans="1:20" ht="18.75" customHeight="1">
      <c r="A134" s="141" t="s">
        <v>4</v>
      </c>
      <c r="B134" s="76">
        <f t="shared" si="44"/>
        <v>2.2</v>
      </c>
      <c r="C134" s="253" t="s">
        <v>187</v>
      </c>
      <c r="D134" s="254"/>
      <c r="E134" s="254"/>
      <c r="F134" s="254"/>
      <c r="G134" s="254"/>
      <c r="H134" s="255"/>
      <c r="I134" s="11">
        <v>86</v>
      </c>
      <c r="J134" s="10" t="s">
        <v>4</v>
      </c>
      <c r="K134" s="76">
        <f t="shared" si="45"/>
      </c>
      <c r="L134" s="201"/>
      <c r="M134" s="262"/>
      <c r="N134" s="262"/>
      <c r="O134" s="262"/>
      <c r="P134" s="262"/>
      <c r="Q134" s="263"/>
      <c r="R134" s="135"/>
      <c r="S134" s="16">
        <f t="shared" si="46"/>
        <v>0</v>
      </c>
      <c r="T134" s="73">
        <f t="shared" si="47"/>
        <v>0</v>
      </c>
    </row>
    <row r="135" spans="1:20" ht="18.75" customHeight="1">
      <c r="A135" s="141" t="s">
        <v>5</v>
      </c>
      <c r="B135" s="76">
        <f t="shared" si="44"/>
        <v>3.6</v>
      </c>
      <c r="C135" s="253" t="s">
        <v>189</v>
      </c>
      <c r="D135" s="254"/>
      <c r="E135" s="254"/>
      <c r="F135" s="254"/>
      <c r="G135" s="254"/>
      <c r="H135" s="255"/>
      <c r="I135" s="11">
        <v>84</v>
      </c>
      <c r="J135" s="10" t="s">
        <v>5</v>
      </c>
      <c r="K135" s="76">
        <f t="shared" si="45"/>
      </c>
      <c r="L135" s="201"/>
      <c r="M135" s="262"/>
      <c r="N135" s="262"/>
      <c r="O135" s="262"/>
      <c r="P135" s="262"/>
      <c r="Q135" s="263"/>
      <c r="R135" s="135"/>
      <c r="S135" s="16">
        <f t="shared" si="46"/>
        <v>0</v>
      </c>
      <c r="T135" s="73">
        <f t="shared" si="47"/>
        <v>0</v>
      </c>
    </row>
    <row r="136" spans="1:20" ht="18.75" customHeight="1">
      <c r="A136" s="141" t="s">
        <v>6</v>
      </c>
      <c r="B136" s="76">
        <f t="shared" si="44"/>
        <v>3.1</v>
      </c>
      <c r="C136" s="253" t="s">
        <v>188</v>
      </c>
      <c r="D136" s="254"/>
      <c r="E136" s="254"/>
      <c r="F136" s="254"/>
      <c r="G136" s="254"/>
      <c r="H136" s="255"/>
      <c r="I136" s="11">
        <v>78</v>
      </c>
      <c r="J136" s="10" t="s">
        <v>6</v>
      </c>
      <c r="K136" s="76">
        <f t="shared" si="45"/>
      </c>
      <c r="L136" s="264"/>
      <c r="M136" s="265"/>
      <c r="N136" s="265"/>
      <c r="O136" s="265"/>
      <c r="P136" s="265"/>
      <c r="Q136" s="265"/>
      <c r="R136" s="135"/>
      <c r="S136" s="16">
        <f t="shared" si="46"/>
        <v>0</v>
      </c>
      <c r="T136" s="73">
        <f t="shared" si="47"/>
        <v>0</v>
      </c>
    </row>
    <row r="137" spans="1:20" ht="18.75" customHeight="1">
      <c r="A137" s="141" t="s">
        <v>7</v>
      </c>
      <c r="B137" s="76">
        <f t="shared" si="44"/>
        <v>4.4</v>
      </c>
      <c r="C137" s="253" t="s">
        <v>191</v>
      </c>
      <c r="D137" s="254"/>
      <c r="E137" s="254"/>
      <c r="F137" s="254"/>
      <c r="G137" s="254"/>
      <c r="H137" s="255"/>
      <c r="I137" s="11">
        <v>82</v>
      </c>
      <c r="J137" s="10" t="s">
        <v>7</v>
      </c>
      <c r="K137" s="76">
        <f t="shared" si="45"/>
      </c>
      <c r="L137" s="264"/>
      <c r="M137" s="265"/>
      <c r="N137" s="265"/>
      <c r="O137" s="265"/>
      <c r="P137" s="265"/>
      <c r="Q137" s="266"/>
      <c r="R137" s="135"/>
      <c r="S137" s="16">
        <f t="shared" si="46"/>
        <v>0</v>
      </c>
      <c r="T137" s="73">
        <f t="shared" si="47"/>
        <v>0</v>
      </c>
    </row>
    <row r="138" spans="1:20" ht="18.75" customHeight="1" thickBot="1">
      <c r="A138" s="142" t="s">
        <v>37</v>
      </c>
      <c r="B138" s="136">
        <f t="shared" si="44"/>
        <v>6.2</v>
      </c>
      <c r="C138" s="256" t="s">
        <v>194</v>
      </c>
      <c r="D138" s="257"/>
      <c r="E138" s="257"/>
      <c r="F138" s="257"/>
      <c r="G138" s="257"/>
      <c r="H138" s="258"/>
      <c r="I138" s="144">
        <v>79</v>
      </c>
      <c r="J138" s="145" t="s">
        <v>37</v>
      </c>
      <c r="K138" s="136">
        <f t="shared" si="45"/>
      </c>
      <c r="L138" s="248"/>
      <c r="M138" s="249"/>
      <c r="N138" s="249"/>
      <c r="O138" s="249"/>
      <c r="P138" s="249"/>
      <c r="Q138" s="250"/>
      <c r="R138" s="137"/>
      <c r="S138" s="16">
        <f t="shared" si="46"/>
        <v>0</v>
      </c>
      <c r="T138" s="73">
        <f t="shared" si="47"/>
        <v>0</v>
      </c>
    </row>
    <row r="139" ht="9.75" customHeight="1" thickBot="1">
      <c r="S139" s="16"/>
    </row>
    <row r="140" spans="1:20" ht="24.75" customHeight="1" thickBot="1" thickTop="1">
      <c r="A140" s="238" t="str">
        <f>IF(SUM(R132:R138)&gt;0,"Classement Final : ","Classement 1er jour : ")</f>
        <v>Classement 1er jour : </v>
      </c>
      <c r="B140" s="238"/>
      <c r="C140" s="238"/>
      <c r="D140" s="13">
        <f>IF(COUNT(I133:I138)&lt;6,"",VLOOKUP(F131,'Cl.J1+Gén.'!$AH$11:$BL$34,31,FALSE))</f>
        <v>2</v>
      </c>
      <c r="E140" s="239" t="str">
        <f>IF(SUM(R133:R138)&gt;0,"Total des 2 Tours: ","Total du Tour 1: ")</f>
        <v>Total du Tour 1: </v>
      </c>
      <c r="F140" s="240"/>
      <c r="G140" s="157">
        <f>IF(OR(I140="DIS",R140="DIS"),"DIS",I140+R140)</f>
        <v>401</v>
      </c>
      <c r="H140" s="127"/>
      <c r="I140" s="78">
        <f>IF(S140&gt;1,"DIS",IF(OR(S140=1,COUNTA(I133:I138)&lt;6),SUM(I133:I138),SUM(I133:I138)-MAX(I133:I138)))</f>
        <v>401</v>
      </c>
      <c r="J140" s="251"/>
      <c r="K140" s="238"/>
      <c r="L140" s="238"/>
      <c r="M140" s="252"/>
      <c r="N140" s="25"/>
      <c r="O140" s="246"/>
      <c r="P140" s="246"/>
      <c r="Q140" s="247"/>
      <c r="R140" s="78">
        <f>IF(T140&gt;1,"DIS",IF(T140=1,SUM(R133:R138),IF(COUNT(R133:R138)&lt;$R$2,SUM(R133:R138),SUM(R133:R138)-MAX(R133:R138))))</f>
        <v>0</v>
      </c>
      <c r="S140" s="138">
        <f>SUM(S133:S138)</f>
        <v>0</v>
      </c>
      <c r="T140" s="16">
        <f>SUM(T133:T138)</f>
        <v>0</v>
      </c>
    </row>
    <row r="141" ht="21" customHeight="1" thickBot="1" thickTop="1"/>
    <row r="142" spans="1:18" ht="18.75" customHeight="1" thickBot="1">
      <c r="A142" s="156"/>
      <c r="B142" s="152"/>
      <c r="C142" s="236" t="s">
        <v>41</v>
      </c>
      <c r="D142" s="237"/>
      <c r="E142" s="237"/>
      <c r="F142" s="146" t="str">
        <f>Prépa!D35</f>
        <v>NANTES VIGNEUX</v>
      </c>
      <c r="G142" s="147"/>
      <c r="H142" s="147"/>
      <c r="I142" s="151"/>
      <c r="J142" s="152"/>
      <c r="K142" s="152"/>
      <c r="L142" s="236"/>
      <c r="M142" s="236"/>
      <c r="N142" s="236"/>
      <c r="O142" s="146"/>
      <c r="P142" s="146"/>
      <c r="Q142" s="147"/>
      <c r="R142" s="148"/>
    </row>
    <row r="143" spans="1:20" ht="18.75" customHeight="1">
      <c r="A143" s="149"/>
      <c r="B143" s="133" t="s">
        <v>16</v>
      </c>
      <c r="C143" s="153" t="s">
        <v>47</v>
      </c>
      <c r="D143" s="154"/>
      <c r="E143" s="154"/>
      <c r="F143" s="154"/>
      <c r="G143" s="154"/>
      <c r="H143" s="155"/>
      <c r="I143" s="134" t="s">
        <v>48</v>
      </c>
      <c r="J143" s="150"/>
      <c r="K143" s="133" t="s">
        <v>16</v>
      </c>
      <c r="L143" s="241" t="s">
        <v>45</v>
      </c>
      <c r="M143" s="244"/>
      <c r="N143" s="244"/>
      <c r="O143" s="244"/>
      <c r="P143" s="244"/>
      <c r="Q143" s="245"/>
      <c r="R143" s="134" t="s">
        <v>46</v>
      </c>
      <c r="S143" s="67" t="s">
        <v>15</v>
      </c>
      <c r="T143" s="67" t="s">
        <v>15</v>
      </c>
    </row>
    <row r="144" spans="1:20" ht="18.75" customHeight="1">
      <c r="A144" s="139" t="s">
        <v>3</v>
      </c>
      <c r="B144" s="76">
        <f aca="true" t="shared" si="48" ref="B144:B149">IF(C144="","",VLOOKUP(C144,$AS$6:$AT$17,2,FALSE))</f>
        <v>2.8</v>
      </c>
      <c r="C144" s="253" t="s">
        <v>198</v>
      </c>
      <c r="D144" s="254"/>
      <c r="E144" s="254"/>
      <c r="F144" s="254"/>
      <c r="G144" s="254"/>
      <c r="H144" s="255"/>
      <c r="I144" s="77">
        <v>80</v>
      </c>
      <c r="J144" s="75" t="s">
        <v>3</v>
      </c>
      <c r="K144" s="76">
        <f aca="true" t="shared" si="49" ref="K144:K149">IF(L144="","",VLOOKUP(L144,$AS$6:$AT$17,2,FALSE))</f>
      </c>
      <c r="L144" s="259"/>
      <c r="M144" s="260"/>
      <c r="N144" s="260"/>
      <c r="O144" s="260"/>
      <c r="P144" s="260"/>
      <c r="Q144" s="261"/>
      <c r="R144" s="140"/>
      <c r="S144" s="16">
        <f aca="true" t="shared" si="50" ref="S144:S149">IF(ISTEXT(I144),1,0)</f>
        <v>0</v>
      </c>
      <c r="T144" s="73">
        <f aca="true" t="shared" si="51" ref="T144:T149">IF(ISTEXT(R144),1,0)</f>
        <v>0</v>
      </c>
    </row>
    <row r="145" spans="1:20" ht="18.75" customHeight="1">
      <c r="A145" s="141" t="s">
        <v>4</v>
      </c>
      <c r="B145" s="76">
        <f t="shared" si="48"/>
        <v>4.2</v>
      </c>
      <c r="C145" s="253" t="s">
        <v>202</v>
      </c>
      <c r="D145" s="254"/>
      <c r="E145" s="254"/>
      <c r="F145" s="254"/>
      <c r="G145" s="254"/>
      <c r="H145" s="255"/>
      <c r="I145" s="11">
        <v>78</v>
      </c>
      <c r="J145" s="10" t="s">
        <v>4</v>
      </c>
      <c r="K145" s="76">
        <f t="shared" si="49"/>
      </c>
      <c r="L145" s="201"/>
      <c r="M145" s="262"/>
      <c r="N145" s="262"/>
      <c r="O145" s="262"/>
      <c r="P145" s="262"/>
      <c r="Q145" s="263"/>
      <c r="R145" s="135"/>
      <c r="S145" s="16">
        <f t="shared" si="50"/>
        <v>0</v>
      </c>
      <c r="T145" s="73">
        <f t="shared" si="51"/>
        <v>0</v>
      </c>
    </row>
    <row r="146" spans="1:20" ht="18.75" customHeight="1">
      <c r="A146" s="141" t="s">
        <v>5</v>
      </c>
      <c r="B146" s="76">
        <f t="shared" si="48"/>
        <v>3.9</v>
      </c>
      <c r="C146" s="253" t="s">
        <v>200</v>
      </c>
      <c r="D146" s="254"/>
      <c r="E146" s="254"/>
      <c r="F146" s="254"/>
      <c r="G146" s="254"/>
      <c r="H146" s="255"/>
      <c r="I146" s="11">
        <v>87</v>
      </c>
      <c r="J146" s="10" t="s">
        <v>5</v>
      </c>
      <c r="K146" s="76">
        <f t="shared" si="49"/>
      </c>
      <c r="L146" s="201"/>
      <c r="M146" s="262"/>
      <c r="N146" s="262"/>
      <c r="O146" s="262"/>
      <c r="P146" s="262"/>
      <c r="Q146" s="263"/>
      <c r="R146" s="135"/>
      <c r="S146" s="16">
        <f t="shared" si="50"/>
        <v>0</v>
      </c>
      <c r="T146" s="73">
        <f t="shared" si="51"/>
        <v>0</v>
      </c>
    </row>
    <row r="147" spans="1:20" ht="18.75" customHeight="1">
      <c r="A147" s="141" t="s">
        <v>6</v>
      </c>
      <c r="B147" s="76">
        <f t="shared" si="48"/>
        <v>4.1</v>
      </c>
      <c r="C147" s="253" t="s">
        <v>201</v>
      </c>
      <c r="D147" s="254"/>
      <c r="E147" s="254"/>
      <c r="F147" s="254"/>
      <c r="G147" s="254"/>
      <c r="H147" s="255"/>
      <c r="I147" s="11">
        <v>79</v>
      </c>
      <c r="J147" s="10" t="s">
        <v>6</v>
      </c>
      <c r="K147" s="76">
        <f t="shared" si="49"/>
      </c>
      <c r="L147" s="264"/>
      <c r="M147" s="265"/>
      <c r="N147" s="265"/>
      <c r="O147" s="265"/>
      <c r="P147" s="265"/>
      <c r="Q147" s="265"/>
      <c r="R147" s="135"/>
      <c r="S147" s="16">
        <f t="shared" si="50"/>
        <v>0</v>
      </c>
      <c r="T147" s="73">
        <f t="shared" si="51"/>
        <v>0</v>
      </c>
    </row>
    <row r="148" spans="1:20" ht="18.75" customHeight="1">
      <c r="A148" s="141" t="s">
        <v>7</v>
      </c>
      <c r="B148" s="76">
        <f t="shared" si="48"/>
        <v>3.6</v>
      </c>
      <c r="C148" s="253" t="s">
        <v>199</v>
      </c>
      <c r="D148" s="254"/>
      <c r="E148" s="254"/>
      <c r="F148" s="254"/>
      <c r="G148" s="254"/>
      <c r="H148" s="255"/>
      <c r="I148" s="11">
        <v>81</v>
      </c>
      <c r="J148" s="10" t="s">
        <v>7</v>
      </c>
      <c r="K148" s="76">
        <f t="shared" si="49"/>
      </c>
      <c r="L148" s="264"/>
      <c r="M148" s="265"/>
      <c r="N148" s="265"/>
      <c r="O148" s="265"/>
      <c r="P148" s="265"/>
      <c r="Q148" s="266"/>
      <c r="R148" s="135"/>
      <c r="S148" s="16">
        <f t="shared" si="50"/>
        <v>0</v>
      </c>
      <c r="T148" s="73">
        <f t="shared" si="51"/>
        <v>0</v>
      </c>
    </row>
    <row r="149" spans="1:20" ht="18.75" customHeight="1" thickBot="1">
      <c r="A149" s="142" t="s">
        <v>37</v>
      </c>
      <c r="B149" s="136">
        <f t="shared" si="48"/>
        <v>4.6</v>
      </c>
      <c r="C149" s="256" t="s">
        <v>203</v>
      </c>
      <c r="D149" s="257"/>
      <c r="E149" s="257"/>
      <c r="F149" s="257"/>
      <c r="G149" s="257"/>
      <c r="H149" s="258"/>
      <c r="I149" s="144">
        <v>87</v>
      </c>
      <c r="J149" s="145" t="s">
        <v>37</v>
      </c>
      <c r="K149" s="136">
        <f t="shared" si="49"/>
      </c>
      <c r="L149" s="248"/>
      <c r="M149" s="249"/>
      <c r="N149" s="249"/>
      <c r="O149" s="249"/>
      <c r="P149" s="249"/>
      <c r="Q149" s="250"/>
      <c r="R149" s="137"/>
      <c r="S149" s="16">
        <f t="shared" si="50"/>
        <v>0</v>
      </c>
      <c r="T149" s="73">
        <f t="shared" si="51"/>
        <v>0</v>
      </c>
    </row>
    <row r="150" ht="9.75" customHeight="1" thickBot="1">
      <c r="S150" s="16"/>
    </row>
    <row r="151" spans="1:20" ht="24.75" customHeight="1" thickBot="1" thickTop="1">
      <c r="A151" s="238" t="str">
        <f>IF(SUM(R143:R149)&gt;0,"Classement Final : ","Classement 1er jour : ")</f>
        <v>Classement 1er jour : </v>
      </c>
      <c r="B151" s="238"/>
      <c r="C151" s="238"/>
      <c r="D151" s="13">
        <f>IF(COUNT(I144:I149)&lt;6,"",VLOOKUP(F142,'Cl.J1+Gén.'!$AH$11:$BL$34,31,FALSE))</f>
        <v>5</v>
      </c>
      <c r="E151" s="239" t="str">
        <f>IF(SUM(R144:R149)&gt;0,"Total des 2 Tours: ","Total du Tour 1: ")</f>
        <v>Total du Tour 1: </v>
      </c>
      <c r="F151" s="240"/>
      <c r="G151" s="157">
        <f>IF(OR(I151="DIS",R151="DIS"),"DIS",I151+R151)</f>
        <v>405</v>
      </c>
      <c r="H151" s="127"/>
      <c r="I151" s="78">
        <f>IF(S151&gt;1,"DIS",IF(OR(S151=1,COUNTA(I144:I149)&lt;6),SUM(I144:I149),SUM(I144:I149)-MAX(I144:I149)))</f>
        <v>405</v>
      </c>
      <c r="J151" s="251"/>
      <c r="K151" s="238"/>
      <c r="L151" s="238"/>
      <c r="M151" s="252"/>
      <c r="N151" s="25"/>
      <c r="O151" s="246"/>
      <c r="P151" s="246"/>
      <c r="Q151" s="247"/>
      <c r="R151" s="78">
        <f>IF(T151&gt;1,"DIS",IF(T151=1,SUM(R144:R149),IF(COUNT(R144:R149)&lt;$R$2,SUM(R144:R149),SUM(R144:R149)-MAX(R144:R149))))</f>
        <v>0</v>
      </c>
      <c r="S151" s="138">
        <f>SUM(S144:S149)</f>
        <v>0</v>
      </c>
      <c r="T151" s="16">
        <f>SUM(T144:T149)</f>
        <v>0</v>
      </c>
    </row>
    <row r="152" spans="1:17" ht="21" customHeight="1" thickBot="1" thickTop="1">
      <c r="A152" s="17"/>
      <c r="B152" s="16"/>
      <c r="C152" s="16"/>
      <c r="D152" s="16"/>
      <c r="E152" s="16"/>
      <c r="F152" s="16"/>
      <c r="G152" s="16"/>
      <c r="H152" s="16"/>
      <c r="J152" s="17"/>
      <c r="K152" s="16"/>
      <c r="L152" s="16"/>
      <c r="M152" s="16"/>
      <c r="N152" s="16"/>
      <c r="O152" s="16"/>
      <c r="P152" s="16"/>
      <c r="Q152" s="16"/>
    </row>
    <row r="153" spans="1:18" ht="18.75" customHeight="1" thickBot="1">
      <c r="A153" s="156"/>
      <c r="B153" s="152"/>
      <c r="C153" s="236" t="s">
        <v>41</v>
      </c>
      <c r="D153" s="237"/>
      <c r="E153" s="237"/>
      <c r="F153" s="146" t="str">
        <f>Prépa!D37</f>
        <v>ORLEANS LIMERE</v>
      </c>
      <c r="G153" s="147"/>
      <c r="H153" s="147"/>
      <c r="I153" s="151"/>
      <c r="J153" s="152"/>
      <c r="K153" s="152"/>
      <c r="L153" s="236"/>
      <c r="M153" s="236"/>
      <c r="N153" s="236"/>
      <c r="O153" s="146"/>
      <c r="P153" s="146"/>
      <c r="Q153" s="147"/>
      <c r="R153" s="148"/>
    </row>
    <row r="154" spans="1:20" ht="18.75" customHeight="1">
      <c r="A154" s="149"/>
      <c r="B154" s="133" t="s">
        <v>16</v>
      </c>
      <c r="C154" s="153" t="s">
        <v>47</v>
      </c>
      <c r="D154" s="154"/>
      <c r="E154" s="154"/>
      <c r="F154" s="154"/>
      <c r="G154" s="154"/>
      <c r="H154" s="155"/>
      <c r="I154" s="134" t="s">
        <v>48</v>
      </c>
      <c r="J154" s="150"/>
      <c r="K154" s="133" t="s">
        <v>16</v>
      </c>
      <c r="L154" s="241" t="s">
        <v>45</v>
      </c>
      <c r="M154" s="244"/>
      <c r="N154" s="244"/>
      <c r="O154" s="244"/>
      <c r="P154" s="244"/>
      <c r="Q154" s="245"/>
      <c r="R154" s="134" t="s">
        <v>46</v>
      </c>
      <c r="S154" s="67" t="s">
        <v>15</v>
      </c>
      <c r="T154" s="67" t="s">
        <v>15</v>
      </c>
    </row>
    <row r="155" spans="1:20" ht="18.75" customHeight="1">
      <c r="A155" s="139" t="s">
        <v>3</v>
      </c>
      <c r="B155" s="76">
        <f aca="true" t="shared" si="52" ref="B155:B160">IF(C155="","",VLOOKUP(C155,$AU$6:$AV$17,2,FALSE))</f>
        <v>5.1</v>
      </c>
      <c r="C155" s="253" t="s">
        <v>214</v>
      </c>
      <c r="D155" s="254"/>
      <c r="E155" s="254"/>
      <c r="F155" s="254"/>
      <c r="G155" s="254"/>
      <c r="H155" s="255"/>
      <c r="I155" s="77">
        <v>83</v>
      </c>
      <c r="J155" s="75" t="s">
        <v>3</v>
      </c>
      <c r="K155" s="76">
        <f aca="true" t="shared" si="53" ref="K155:K160">IF(L155="","",VLOOKUP(L155,$AU$6:$AV$17,2,FALSE))</f>
      </c>
      <c r="L155" s="259"/>
      <c r="M155" s="260"/>
      <c r="N155" s="260"/>
      <c r="O155" s="260"/>
      <c r="P155" s="260"/>
      <c r="Q155" s="261"/>
      <c r="R155" s="140"/>
      <c r="S155" s="16">
        <f aca="true" t="shared" si="54" ref="S155:S160">IF(ISTEXT(I155),1,0)</f>
        <v>0</v>
      </c>
      <c r="T155" s="73">
        <f aca="true" t="shared" si="55" ref="T155:T160">IF(ISTEXT(R155),1,0)</f>
        <v>0</v>
      </c>
    </row>
    <row r="156" spans="1:20" ht="18.75" customHeight="1">
      <c r="A156" s="141" t="s">
        <v>4</v>
      </c>
      <c r="B156" s="76">
        <f t="shared" si="52"/>
        <v>4.2</v>
      </c>
      <c r="C156" s="253" t="s">
        <v>212</v>
      </c>
      <c r="D156" s="254"/>
      <c r="E156" s="254"/>
      <c r="F156" s="254"/>
      <c r="G156" s="254"/>
      <c r="H156" s="255"/>
      <c r="I156" s="11">
        <v>78</v>
      </c>
      <c r="J156" s="10" t="s">
        <v>4</v>
      </c>
      <c r="K156" s="76">
        <f t="shared" si="53"/>
      </c>
      <c r="L156" s="201"/>
      <c r="M156" s="262"/>
      <c r="N156" s="262"/>
      <c r="O156" s="262"/>
      <c r="P156" s="262"/>
      <c r="Q156" s="263"/>
      <c r="R156" s="135"/>
      <c r="S156" s="16">
        <f t="shared" si="54"/>
        <v>0</v>
      </c>
      <c r="T156" s="73">
        <f t="shared" si="55"/>
        <v>0</v>
      </c>
    </row>
    <row r="157" spans="1:20" ht="18.75" customHeight="1">
      <c r="A157" s="141" t="s">
        <v>5</v>
      </c>
      <c r="B157" s="76">
        <f t="shared" si="52"/>
        <v>3.7</v>
      </c>
      <c r="C157" s="253" t="s">
        <v>211</v>
      </c>
      <c r="D157" s="254"/>
      <c r="E157" s="254"/>
      <c r="F157" s="254"/>
      <c r="G157" s="254"/>
      <c r="H157" s="255"/>
      <c r="I157" s="11">
        <v>95</v>
      </c>
      <c r="J157" s="10" t="s">
        <v>5</v>
      </c>
      <c r="K157" s="76">
        <f t="shared" si="53"/>
      </c>
      <c r="L157" s="201"/>
      <c r="M157" s="262"/>
      <c r="N157" s="262"/>
      <c r="O157" s="262"/>
      <c r="P157" s="262"/>
      <c r="Q157" s="263"/>
      <c r="R157" s="135"/>
      <c r="S157" s="16">
        <f t="shared" si="54"/>
        <v>0</v>
      </c>
      <c r="T157" s="73">
        <f t="shared" si="55"/>
        <v>0</v>
      </c>
    </row>
    <row r="158" spans="1:20" ht="18.75" customHeight="1">
      <c r="A158" s="141" t="s">
        <v>6</v>
      </c>
      <c r="B158" s="76">
        <f t="shared" si="52"/>
        <v>7.7</v>
      </c>
      <c r="C158" s="253" t="s">
        <v>219</v>
      </c>
      <c r="D158" s="254"/>
      <c r="E158" s="254"/>
      <c r="F158" s="254"/>
      <c r="G158" s="254"/>
      <c r="H158" s="255"/>
      <c r="I158" s="11">
        <v>77</v>
      </c>
      <c r="J158" s="10" t="s">
        <v>6</v>
      </c>
      <c r="K158" s="76">
        <f t="shared" si="53"/>
      </c>
      <c r="L158" s="264"/>
      <c r="M158" s="265"/>
      <c r="N158" s="265"/>
      <c r="O158" s="265"/>
      <c r="P158" s="265"/>
      <c r="Q158" s="265"/>
      <c r="R158" s="135"/>
      <c r="S158" s="16">
        <f t="shared" si="54"/>
        <v>0</v>
      </c>
      <c r="T158" s="73">
        <f t="shared" si="55"/>
        <v>0</v>
      </c>
    </row>
    <row r="159" spans="1:20" ht="18.75" customHeight="1">
      <c r="A159" s="141" t="s">
        <v>7</v>
      </c>
      <c r="B159" s="76">
        <f t="shared" si="52"/>
        <v>4.5</v>
      </c>
      <c r="C159" s="253" t="s">
        <v>213</v>
      </c>
      <c r="D159" s="254"/>
      <c r="E159" s="254"/>
      <c r="F159" s="254"/>
      <c r="G159" s="254"/>
      <c r="H159" s="255"/>
      <c r="I159" s="11">
        <v>85</v>
      </c>
      <c r="J159" s="10" t="s">
        <v>7</v>
      </c>
      <c r="K159" s="76">
        <f t="shared" si="53"/>
      </c>
      <c r="L159" s="264"/>
      <c r="M159" s="265"/>
      <c r="N159" s="265"/>
      <c r="O159" s="265"/>
      <c r="P159" s="265"/>
      <c r="Q159" s="266"/>
      <c r="R159" s="135"/>
      <c r="S159" s="16">
        <f t="shared" si="54"/>
        <v>0</v>
      </c>
      <c r="T159" s="73">
        <f t="shared" si="55"/>
        <v>0</v>
      </c>
    </row>
    <row r="160" spans="1:20" ht="18.75" customHeight="1" thickBot="1">
      <c r="A160" s="142" t="s">
        <v>37</v>
      </c>
      <c r="B160" s="136">
        <f t="shared" si="52"/>
        <v>5.3</v>
      </c>
      <c r="C160" s="256" t="s">
        <v>215</v>
      </c>
      <c r="D160" s="257"/>
      <c r="E160" s="257"/>
      <c r="F160" s="257"/>
      <c r="G160" s="257"/>
      <c r="H160" s="258"/>
      <c r="I160" s="144">
        <v>78</v>
      </c>
      <c r="J160" s="145" t="s">
        <v>37</v>
      </c>
      <c r="K160" s="136">
        <f t="shared" si="53"/>
      </c>
      <c r="L160" s="248"/>
      <c r="M160" s="249"/>
      <c r="N160" s="249"/>
      <c r="O160" s="249"/>
      <c r="P160" s="249"/>
      <c r="Q160" s="250"/>
      <c r="R160" s="137"/>
      <c r="S160" s="16">
        <f t="shared" si="54"/>
        <v>0</v>
      </c>
      <c r="T160" s="73">
        <f t="shared" si="55"/>
        <v>0</v>
      </c>
    </row>
    <row r="161" ht="9.75" customHeight="1" thickBot="1">
      <c r="S161" s="16"/>
    </row>
    <row r="162" spans="1:20" ht="24.75" customHeight="1" thickBot="1" thickTop="1">
      <c r="A162" s="238" t="str">
        <f>IF(SUM(R154:R160)&gt;0,"Classement Final : ","Classement 1er jour : ")</f>
        <v>Classement 1er jour : </v>
      </c>
      <c r="B162" s="238"/>
      <c r="C162" s="238"/>
      <c r="D162" s="13">
        <f>IF(COUNT(I155:I160)&lt;6,"",VLOOKUP(F153,'Cl.J1+Gén.'!$AH$11:$BL$34,31,FALSE))</f>
        <v>3</v>
      </c>
      <c r="E162" s="239" t="str">
        <f>IF(SUM(R155:R160)&gt;0,"Total des 2 Tours: ","Total du Tour 1: ")</f>
        <v>Total du Tour 1: </v>
      </c>
      <c r="F162" s="240"/>
      <c r="G162" s="157">
        <f>IF(OR(I162="DIS",R162="DIS"),"DIS",I162+R162)</f>
        <v>401</v>
      </c>
      <c r="H162" s="127"/>
      <c r="I162" s="78">
        <f>IF(S162&gt;1,"DIS",IF(OR(S162=1,COUNTA(I155:I160)&lt;6),SUM(I155:I160),SUM(I155:I160)-MAX(I155:I160)))</f>
        <v>401</v>
      </c>
      <c r="J162" s="251"/>
      <c r="K162" s="238"/>
      <c r="L162" s="238"/>
      <c r="M162" s="252"/>
      <c r="N162" s="25"/>
      <c r="O162" s="246"/>
      <c r="P162" s="246"/>
      <c r="Q162" s="247"/>
      <c r="R162" s="78">
        <f>IF(T162&gt;1,"DIS",IF(T162=1,SUM(R155:R160),IF(COUNT(R155:R160)&lt;$R$2,SUM(R155:R160),SUM(R155:R160)-MAX(R155:R160))))</f>
        <v>0</v>
      </c>
      <c r="S162" s="138">
        <f>SUM(S155:S160)</f>
        <v>0</v>
      </c>
      <c r="T162" s="16">
        <f>SUM(T155:T160)</f>
        <v>0</v>
      </c>
    </row>
    <row r="163" spans="1:17" ht="21" customHeight="1" thickBot="1" thickTop="1">
      <c r="A163" s="17"/>
      <c r="B163" s="16"/>
      <c r="C163" s="16"/>
      <c r="D163" s="16"/>
      <c r="E163" s="16"/>
      <c r="F163" s="16"/>
      <c r="G163" s="16"/>
      <c r="H163" s="16"/>
      <c r="J163" s="17"/>
      <c r="K163" s="16"/>
      <c r="L163" s="16"/>
      <c r="M163" s="16"/>
      <c r="N163" s="16"/>
      <c r="O163" s="16"/>
      <c r="P163" s="16"/>
      <c r="Q163" s="16"/>
    </row>
    <row r="164" spans="1:18" ht="18.75" customHeight="1" thickBot="1">
      <c r="A164" s="156"/>
      <c r="B164" s="152"/>
      <c r="C164" s="236" t="s">
        <v>41</v>
      </c>
      <c r="D164" s="237"/>
      <c r="E164" s="237"/>
      <c r="F164" s="146" t="str">
        <f>Prépa!D39</f>
        <v>ORMES</v>
      </c>
      <c r="G164" s="147"/>
      <c r="H164" s="147"/>
      <c r="I164" s="151"/>
      <c r="J164" s="152"/>
      <c r="K164" s="152"/>
      <c r="L164" s="236"/>
      <c r="M164" s="236"/>
      <c r="N164" s="236"/>
      <c r="O164" s="146"/>
      <c r="P164" s="146"/>
      <c r="Q164" s="147"/>
      <c r="R164" s="148"/>
    </row>
    <row r="165" spans="1:20" ht="18.75" customHeight="1">
      <c r="A165" s="149"/>
      <c r="B165" s="133" t="s">
        <v>16</v>
      </c>
      <c r="C165" s="153" t="s">
        <v>47</v>
      </c>
      <c r="D165" s="154"/>
      <c r="E165" s="154"/>
      <c r="F165" s="154"/>
      <c r="G165" s="154"/>
      <c r="H165" s="155"/>
      <c r="I165" s="134" t="s">
        <v>48</v>
      </c>
      <c r="J165" s="150"/>
      <c r="K165" s="133" t="s">
        <v>16</v>
      </c>
      <c r="L165" s="241" t="s">
        <v>45</v>
      </c>
      <c r="M165" s="244"/>
      <c r="N165" s="244"/>
      <c r="O165" s="244"/>
      <c r="P165" s="244"/>
      <c r="Q165" s="245"/>
      <c r="R165" s="134" t="s">
        <v>46</v>
      </c>
      <c r="S165" s="67" t="s">
        <v>15</v>
      </c>
      <c r="T165" s="67" t="s">
        <v>15</v>
      </c>
    </row>
    <row r="166" spans="1:20" ht="18.75" customHeight="1">
      <c r="A166" s="139" t="s">
        <v>3</v>
      </c>
      <c r="B166" s="76">
        <f aca="true" t="shared" si="56" ref="B166:B171">IF(C166="","",VLOOKUP(C166,$AW$6:$AX$17,2,FALSE))</f>
        <v>4.1</v>
      </c>
      <c r="C166" s="253" t="s">
        <v>222</v>
      </c>
      <c r="D166" s="254"/>
      <c r="E166" s="254"/>
      <c r="F166" s="254"/>
      <c r="G166" s="254"/>
      <c r="H166" s="255"/>
      <c r="I166" s="77">
        <v>85</v>
      </c>
      <c r="J166" s="75" t="s">
        <v>3</v>
      </c>
      <c r="K166" s="76">
        <f aca="true" t="shared" si="57" ref="K166:K171">IF(L166="","",VLOOKUP(L166,$AW$6:$AX$17,2,FALSE))</f>
      </c>
      <c r="L166" s="259"/>
      <c r="M166" s="260"/>
      <c r="N166" s="260"/>
      <c r="O166" s="260"/>
      <c r="P166" s="260"/>
      <c r="Q166" s="261"/>
      <c r="R166" s="140"/>
      <c r="S166" s="16">
        <f aca="true" t="shared" si="58" ref="S166:S171">IF(ISTEXT(I166),1,0)</f>
        <v>0</v>
      </c>
      <c r="T166" s="73">
        <f aca="true" t="shared" si="59" ref="T166:T171">IF(ISTEXT(R166),1,0)</f>
        <v>0</v>
      </c>
    </row>
    <row r="167" spans="1:20" ht="18.75" customHeight="1">
      <c r="A167" s="141" t="s">
        <v>4</v>
      </c>
      <c r="B167" s="76">
        <f t="shared" si="56"/>
        <v>6</v>
      </c>
      <c r="C167" s="253" t="s">
        <v>224</v>
      </c>
      <c r="D167" s="254"/>
      <c r="E167" s="254"/>
      <c r="F167" s="254"/>
      <c r="G167" s="254"/>
      <c r="H167" s="255"/>
      <c r="I167" s="11">
        <v>87</v>
      </c>
      <c r="J167" s="10" t="s">
        <v>4</v>
      </c>
      <c r="K167" s="76">
        <f t="shared" si="57"/>
      </c>
      <c r="L167" s="201"/>
      <c r="M167" s="262"/>
      <c r="N167" s="262"/>
      <c r="O167" s="262"/>
      <c r="P167" s="262"/>
      <c r="Q167" s="263"/>
      <c r="R167" s="135"/>
      <c r="S167" s="16">
        <f t="shared" si="58"/>
        <v>0</v>
      </c>
      <c r="T167" s="73">
        <f t="shared" si="59"/>
        <v>0</v>
      </c>
    </row>
    <row r="168" spans="1:20" ht="18.75" customHeight="1">
      <c r="A168" s="141" t="s">
        <v>5</v>
      </c>
      <c r="B168" s="76">
        <f t="shared" si="56"/>
        <v>4.3</v>
      </c>
      <c r="C168" s="253" t="s">
        <v>223</v>
      </c>
      <c r="D168" s="254"/>
      <c r="E168" s="254"/>
      <c r="F168" s="254"/>
      <c r="G168" s="254"/>
      <c r="H168" s="255"/>
      <c r="I168" s="11">
        <v>83</v>
      </c>
      <c r="J168" s="10" t="s">
        <v>5</v>
      </c>
      <c r="K168" s="76">
        <f t="shared" si="57"/>
      </c>
      <c r="L168" s="201"/>
      <c r="M168" s="262"/>
      <c r="N168" s="262"/>
      <c r="O168" s="262"/>
      <c r="P168" s="262"/>
      <c r="Q168" s="263"/>
      <c r="R168" s="135"/>
      <c r="S168" s="16">
        <f t="shared" si="58"/>
        <v>0</v>
      </c>
      <c r="T168" s="73">
        <f t="shared" si="59"/>
        <v>0</v>
      </c>
    </row>
    <row r="169" spans="1:20" ht="18.75" customHeight="1">
      <c r="A169" s="141" t="s">
        <v>6</v>
      </c>
      <c r="B169" s="76">
        <f t="shared" si="56"/>
        <v>10.9</v>
      </c>
      <c r="C169" s="253" t="s">
        <v>229</v>
      </c>
      <c r="D169" s="254"/>
      <c r="E169" s="254"/>
      <c r="F169" s="254"/>
      <c r="G169" s="254"/>
      <c r="H169" s="255"/>
      <c r="I169" s="11">
        <v>96</v>
      </c>
      <c r="J169" s="10" t="s">
        <v>6</v>
      </c>
      <c r="K169" s="76">
        <f t="shared" si="57"/>
      </c>
      <c r="L169" s="264"/>
      <c r="M169" s="265"/>
      <c r="N169" s="265"/>
      <c r="O169" s="265"/>
      <c r="P169" s="265"/>
      <c r="Q169" s="265"/>
      <c r="R169" s="135"/>
      <c r="S169" s="16">
        <f t="shared" si="58"/>
        <v>0</v>
      </c>
      <c r="T169" s="73">
        <f t="shared" si="59"/>
        <v>0</v>
      </c>
    </row>
    <row r="170" spans="1:20" ht="18.75" customHeight="1">
      <c r="A170" s="141" t="s">
        <v>7</v>
      </c>
      <c r="B170" s="76">
        <f t="shared" si="56"/>
        <v>6.1</v>
      </c>
      <c r="C170" s="253" t="s">
        <v>225</v>
      </c>
      <c r="D170" s="254"/>
      <c r="E170" s="254"/>
      <c r="F170" s="254"/>
      <c r="G170" s="254"/>
      <c r="H170" s="255"/>
      <c r="I170" s="11">
        <v>82</v>
      </c>
      <c r="J170" s="10" t="s">
        <v>7</v>
      </c>
      <c r="K170" s="76">
        <f t="shared" si="57"/>
      </c>
      <c r="L170" s="264"/>
      <c r="M170" s="265"/>
      <c r="N170" s="265"/>
      <c r="O170" s="265"/>
      <c r="P170" s="265"/>
      <c r="Q170" s="266"/>
      <c r="R170" s="135"/>
      <c r="S170" s="16">
        <f t="shared" si="58"/>
        <v>0</v>
      </c>
      <c r="T170" s="73">
        <f t="shared" si="59"/>
        <v>0</v>
      </c>
    </row>
    <row r="171" spans="1:20" ht="18.75" customHeight="1" thickBot="1">
      <c r="A171" s="142" t="s">
        <v>37</v>
      </c>
      <c r="B171" s="136">
        <f t="shared" si="56"/>
        <v>8.3</v>
      </c>
      <c r="C171" s="256" t="s">
        <v>227</v>
      </c>
      <c r="D171" s="257"/>
      <c r="E171" s="257"/>
      <c r="F171" s="257"/>
      <c r="G171" s="257"/>
      <c r="H171" s="258"/>
      <c r="I171" s="144">
        <v>104</v>
      </c>
      <c r="J171" s="145" t="s">
        <v>37</v>
      </c>
      <c r="K171" s="136">
        <f t="shared" si="57"/>
      </c>
      <c r="L171" s="248"/>
      <c r="M171" s="249"/>
      <c r="N171" s="249"/>
      <c r="O171" s="249"/>
      <c r="P171" s="249"/>
      <c r="Q171" s="250"/>
      <c r="R171" s="137"/>
      <c r="S171" s="16">
        <f t="shared" si="58"/>
        <v>0</v>
      </c>
      <c r="T171" s="73">
        <f t="shared" si="59"/>
        <v>0</v>
      </c>
    </row>
    <row r="172" ht="9.75" customHeight="1" thickBot="1">
      <c r="S172" s="16"/>
    </row>
    <row r="173" spans="1:20" ht="24.75" customHeight="1" thickBot="1" thickTop="1">
      <c r="A173" s="238" t="str">
        <f>IF(SUM(R165:R171)&gt;0,"Classement Final : ","Classement 1er jour : ")</f>
        <v>Classement 1er jour : </v>
      </c>
      <c r="B173" s="238"/>
      <c r="C173" s="238"/>
      <c r="D173" s="13">
        <f>IF(COUNT(I166:I171)&lt;6,"",VLOOKUP(F164,'Cl.J1+Gén.'!$AH$11:$BL$34,31,FALSE))</f>
        <v>18</v>
      </c>
      <c r="E173" s="239" t="str">
        <f>IF(SUM(R166:R171)&gt;0,"Total des 2 Tours: ","Total du Tour 1: ")</f>
        <v>Total du Tour 1: </v>
      </c>
      <c r="F173" s="240"/>
      <c r="G173" s="157">
        <f>IF(OR(I173="DIS",R173="DIS"),"DIS",I173+R173)</f>
        <v>433</v>
      </c>
      <c r="H173" s="127"/>
      <c r="I173" s="78">
        <f>IF(S173&gt;1,"DIS",IF(OR(S173=1,COUNTA(I166:I171)&lt;6),SUM(I166:I171),SUM(I166:I171)-MAX(I166:I171)))</f>
        <v>433</v>
      </c>
      <c r="J173" s="251"/>
      <c r="K173" s="238"/>
      <c r="L173" s="238"/>
      <c r="M173" s="252"/>
      <c r="N173" s="25"/>
      <c r="O173" s="246"/>
      <c r="P173" s="246"/>
      <c r="Q173" s="247"/>
      <c r="R173" s="78">
        <f>IF(T173&gt;1,"DIS",IF(T173=1,SUM(R166:R171),IF(COUNT(R166:R171)&lt;$R$2,SUM(R166:R171),SUM(R166:R171)-MAX(R166:R171))))</f>
        <v>0</v>
      </c>
      <c r="S173" s="138">
        <f>SUM(S166:S171)</f>
        <v>0</v>
      </c>
      <c r="T173" s="16">
        <f>SUM(T166:T171)</f>
        <v>0</v>
      </c>
    </row>
    <row r="174" spans="1:17" ht="21" customHeight="1" thickBot="1" thickTop="1">
      <c r="A174" s="17"/>
      <c r="B174" s="16"/>
      <c r="C174" s="16"/>
      <c r="D174" s="16"/>
      <c r="E174" s="16"/>
      <c r="F174" s="16"/>
      <c r="G174" s="16"/>
      <c r="H174" s="16"/>
      <c r="J174" s="17"/>
      <c r="K174" s="16"/>
      <c r="L174" s="16"/>
      <c r="M174" s="16"/>
      <c r="N174" s="16"/>
      <c r="O174" s="16"/>
      <c r="P174" s="16"/>
      <c r="Q174" s="16"/>
    </row>
    <row r="175" spans="1:18" ht="18.75" customHeight="1" thickBot="1">
      <c r="A175" s="156"/>
      <c r="B175" s="152"/>
      <c r="C175" s="236" t="s">
        <v>41</v>
      </c>
      <c r="D175" s="237"/>
      <c r="E175" s="237"/>
      <c r="F175" s="146" t="str">
        <f>Prépa!D41</f>
        <v>PICARDIERE</v>
      </c>
      <c r="G175" s="147"/>
      <c r="H175" s="147"/>
      <c r="I175" s="151"/>
      <c r="J175" s="152"/>
      <c r="K175" s="152"/>
      <c r="L175" s="236"/>
      <c r="M175" s="236"/>
      <c r="N175" s="236"/>
      <c r="O175" s="146"/>
      <c r="P175" s="146"/>
      <c r="Q175" s="147"/>
      <c r="R175" s="148"/>
    </row>
    <row r="176" spans="1:20" ht="18.75" customHeight="1">
      <c r="A176" s="149"/>
      <c r="B176" s="133" t="s">
        <v>16</v>
      </c>
      <c r="C176" s="153" t="s">
        <v>47</v>
      </c>
      <c r="D176" s="154"/>
      <c r="E176" s="154"/>
      <c r="F176" s="154"/>
      <c r="G176" s="154"/>
      <c r="H176" s="155"/>
      <c r="I176" s="134" t="s">
        <v>48</v>
      </c>
      <c r="J176" s="150"/>
      <c r="K176" s="133" t="s">
        <v>16</v>
      </c>
      <c r="L176" s="241" t="s">
        <v>45</v>
      </c>
      <c r="M176" s="244"/>
      <c r="N176" s="244"/>
      <c r="O176" s="244"/>
      <c r="P176" s="244"/>
      <c r="Q176" s="245"/>
      <c r="R176" s="134" t="s">
        <v>46</v>
      </c>
      <c r="S176" s="67" t="s">
        <v>15</v>
      </c>
      <c r="T176" s="67" t="s">
        <v>15</v>
      </c>
    </row>
    <row r="177" spans="1:20" ht="18.75" customHeight="1">
      <c r="A177" s="139" t="s">
        <v>3</v>
      </c>
      <c r="B177" s="76">
        <f aca="true" t="shared" si="60" ref="B177:B182">IF(C177="","",VLOOKUP(C177,$AY$6:$AZ$17,2,FALSE))</f>
        <v>5.1</v>
      </c>
      <c r="C177" s="253" t="s">
        <v>234</v>
      </c>
      <c r="D177" s="254"/>
      <c r="E177" s="254"/>
      <c r="F177" s="254"/>
      <c r="G177" s="254"/>
      <c r="H177" s="255"/>
      <c r="I177" s="77">
        <v>83</v>
      </c>
      <c r="J177" s="75" t="s">
        <v>3</v>
      </c>
      <c r="K177" s="76">
        <f aca="true" t="shared" si="61" ref="K177:K182">IF(L177="","",VLOOKUP(L177,$AY$6:$AZ$17,2,FALSE))</f>
      </c>
      <c r="L177" s="259"/>
      <c r="M177" s="260"/>
      <c r="N177" s="260"/>
      <c r="O177" s="260"/>
      <c r="P177" s="260"/>
      <c r="Q177" s="261"/>
      <c r="R177" s="140"/>
      <c r="S177" s="16">
        <f aca="true" t="shared" si="62" ref="S177:S182">IF(ISTEXT(I177),1,0)</f>
        <v>0</v>
      </c>
      <c r="T177" s="73">
        <f aca="true" t="shared" si="63" ref="T177:T182">IF(ISTEXT(R177),1,0)</f>
        <v>0</v>
      </c>
    </row>
    <row r="178" spans="1:20" ht="18.75" customHeight="1">
      <c r="A178" s="141" t="s">
        <v>4</v>
      </c>
      <c r="B178" s="76">
        <f t="shared" si="60"/>
        <v>4.4</v>
      </c>
      <c r="C178" s="253" t="s">
        <v>233</v>
      </c>
      <c r="D178" s="254"/>
      <c r="E178" s="254"/>
      <c r="F178" s="254"/>
      <c r="G178" s="254"/>
      <c r="H178" s="255"/>
      <c r="I178" s="11">
        <v>86</v>
      </c>
      <c r="J178" s="10" t="s">
        <v>4</v>
      </c>
      <c r="K178" s="76">
        <f t="shared" si="61"/>
      </c>
      <c r="L178" s="201"/>
      <c r="M178" s="262"/>
      <c r="N178" s="262"/>
      <c r="O178" s="262"/>
      <c r="P178" s="262"/>
      <c r="Q178" s="263"/>
      <c r="R178" s="135"/>
      <c r="S178" s="16">
        <f t="shared" si="62"/>
        <v>0</v>
      </c>
      <c r="T178" s="73">
        <f t="shared" si="63"/>
        <v>0</v>
      </c>
    </row>
    <row r="179" spans="1:20" ht="18.75" customHeight="1">
      <c r="A179" s="141" t="s">
        <v>5</v>
      </c>
      <c r="B179" s="76">
        <f t="shared" si="60"/>
        <v>6.2</v>
      </c>
      <c r="C179" s="253" t="s">
        <v>236</v>
      </c>
      <c r="D179" s="254"/>
      <c r="E179" s="254"/>
      <c r="F179" s="254"/>
      <c r="G179" s="254"/>
      <c r="H179" s="255"/>
      <c r="I179" s="11">
        <v>86</v>
      </c>
      <c r="J179" s="10" t="s">
        <v>5</v>
      </c>
      <c r="K179" s="76">
        <f t="shared" si="61"/>
      </c>
      <c r="L179" s="201"/>
      <c r="M179" s="262"/>
      <c r="N179" s="262"/>
      <c r="O179" s="262"/>
      <c r="P179" s="262"/>
      <c r="Q179" s="263"/>
      <c r="R179" s="135"/>
      <c r="S179" s="16">
        <f t="shared" si="62"/>
        <v>0</v>
      </c>
      <c r="T179" s="73">
        <f t="shared" si="63"/>
        <v>0</v>
      </c>
    </row>
    <row r="180" spans="1:20" ht="18.75" customHeight="1">
      <c r="A180" s="141" t="s">
        <v>6</v>
      </c>
      <c r="B180" s="76">
        <f t="shared" si="60"/>
        <v>8.2</v>
      </c>
      <c r="C180" s="253" t="s">
        <v>239</v>
      </c>
      <c r="D180" s="254"/>
      <c r="E180" s="254"/>
      <c r="F180" s="254"/>
      <c r="G180" s="254"/>
      <c r="H180" s="255"/>
      <c r="I180" s="11">
        <v>87</v>
      </c>
      <c r="J180" s="10" t="s">
        <v>6</v>
      </c>
      <c r="K180" s="76">
        <f t="shared" si="61"/>
      </c>
      <c r="L180" s="264"/>
      <c r="M180" s="265"/>
      <c r="N180" s="265"/>
      <c r="O180" s="265"/>
      <c r="P180" s="265"/>
      <c r="Q180" s="265"/>
      <c r="R180" s="135"/>
      <c r="S180" s="16">
        <f t="shared" si="62"/>
        <v>0</v>
      </c>
      <c r="T180" s="73">
        <f t="shared" si="63"/>
        <v>0</v>
      </c>
    </row>
    <row r="181" spans="1:20" ht="18.75" customHeight="1">
      <c r="A181" s="141" t="s">
        <v>7</v>
      </c>
      <c r="B181" s="76">
        <f t="shared" si="60"/>
        <v>10.5</v>
      </c>
      <c r="C181" s="253" t="s">
        <v>243</v>
      </c>
      <c r="D181" s="254"/>
      <c r="E181" s="254"/>
      <c r="F181" s="254"/>
      <c r="G181" s="254"/>
      <c r="H181" s="255"/>
      <c r="I181" s="11">
        <v>90</v>
      </c>
      <c r="J181" s="10" t="s">
        <v>7</v>
      </c>
      <c r="K181" s="76">
        <f t="shared" si="61"/>
      </c>
      <c r="L181" s="264"/>
      <c r="M181" s="265"/>
      <c r="N181" s="265"/>
      <c r="O181" s="265"/>
      <c r="P181" s="265"/>
      <c r="Q181" s="266"/>
      <c r="R181" s="135"/>
      <c r="S181" s="16">
        <f t="shared" si="62"/>
        <v>0</v>
      </c>
      <c r="T181" s="73">
        <f t="shared" si="63"/>
        <v>0</v>
      </c>
    </row>
    <row r="182" spans="1:20" ht="18.75" customHeight="1" thickBot="1">
      <c r="A182" s="142" t="s">
        <v>37</v>
      </c>
      <c r="B182" s="136">
        <f t="shared" si="60"/>
        <v>10.6</v>
      </c>
      <c r="C182" s="256" t="s">
        <v>244</v>
      </c>
      <c r="D182" s="257"/>
      <c r="E182" s="257"/>
      <c r="F182" s="257"/>
      <c r="G182" s="257"/>
      <c r="H182" s="258"/>
      <c r="I182" s="144">
        <v>93</v>
      </c>
      <c r="J182" s="145" t="s">
        <v>37</v>
      </c>
      <c r="K182" s="136">
        <f t="shared" si="61"/>
      </c>
      <c r="L182" s="248"/>
      <c r="M182" s="249"/>
      <c r="N182" s="249"/>
      <c r="O182" s="249"/>
      <c r="P182" s="249"/>
      <c r="Q182" s="250"/>
      <c r="R182" s="137"/>
      <c r="S182" s="16">
        <f t="shared" si="62"/>
        <v>0</v>
      </c>
      <c r="T182" s="73">
        <f t="shared" si="63"/>
        <v>0</v>
      </c>
    </row>
    <row r="183" ht="9.75" customHeight="1" thickBot="1">
      <c r="S183" s="16"/>
    </row>
    <row r="184" spans="1:20" ht="24.75" customHeight="1" thickBot="1" thickTop="1">
      <c r="A184" s="238" t="str">
        <f>IF(SUM(R176:R182)&gt;0,"Classement Final : ","Classement 1er jour : ")</f>
        <v>Classement 1er jour : </v>
      </c>
      <c r="B184" s="238"/>
      <c r="C184" s="238"/>
      <c r="D184" s="13">
        <f>IF(COUNT(I177:I182)&lt;6,"",VLOOKUP(F175,'Cl.J1+Gén.'!$AH$11:$BL$34,31,FALSE))</f>
        <v>17</v>
      </c>
      <c r="E184" s="239" t="str">
        <f>IF(SUM(R177:R182)&gt;0,"Total des 2 Tours: ","Total du Tour 1: ")</f>
        <v>Total du Tour 1: </v>
      </c>
      <c r="F184" s="240"/>
      <c r="G184" s="157">
        <f>IF(OR(I184="DIS",R184="DIS"),"DIS",I184+R184)</f>
        <v>432</v>
      </c>
      <c r="H184" s="127"/>
      <c r="I184" s="78">
        <f>IF(S184&gt;1,"DIS",IF(OR(S184=1,COUNTA(I177:I182)&lt;6),SUM(I177:I182),SUM(I177:I182)-MAX(I177:I182)))</f>
        <v>432</v>
      </c>
      <c r="J184" s="251"/>
      <c r="K184" s="238"/>
      <c r="L184" s="238"/>
      <c r="M184" s="252"/>
      <c r="N184" s="25"/>
      <c r="O184" s="246"/>
      <c r="P184" s="246"/>
      <c r="Q184" s="247"/>
      <c r="R184" s="78">
        <f>IF(T184&gt;1,"DIS",IF(T184=1,SUM(R177:R182),IF(COUNT(R177:R182)&lt;$R$2,SUM(R177:R182),SUM(R177:R182)-MAX(R177:R182))))</f>
        <v>0</v>
      </c>
      <c r="S184" s="138">
        <f>SUM(S177:S182)</f>
        <v>0</v>
      </c>
      <c r="T184" s="16">
        <f>SUM(T177:T182)</f>
        <v>0</v>
      </c>
    </row>
    <row r="185" spans="1:17" ht="21" customHeight="1" thickBot="1" thickTop="1">
      <c r="A185" s="17"/>
      <c r="B185" s="16"/>
      <c r="C185" s="16"/>
      <c r="D185" s="16"/>
      <c r="E185" s="16"/>
      <c r="F185" s="16"/>
      <c r="G185" s="16"/>
      <c r="H185" s="16"/>
      <c r="J185" s="17"/>
      <c r="K185" s="16"/>
      <c r="L185" s="16"/>
      <c r="M185" s="16"/>
      <c r="N185" s="16"/>
      <c r="O185" s="16"/>
      <c r="P185" s="16"/>
      <c r="Q185" s="16"/>
    </row>
    <row r="186" spans="1:18" ht="18.75" customHeight="1" thickBot="1">
      <c r="A186" s="156"/>
      <c r="B186" s="152"/>
      <c r="C186" s="236" t="s">
        <v>41</v>
      </c>
      <c r="D186" s="237"/>
      <c r="E186" s="237"/>
      <c r="F186" s="146" t="str">
        <f>Prépa!D43</f>
        <v>PLOEMEUR</v>
      </c>
      <c r="G186" s="147"/>
      <c r="H186" s="147"/>
      <c r="I186" s="151"/>
      <c r="J186" s="152"/>
      <c r="K186" s="152"/>
      <c r="L186" s="236"/>
      <c r="M186" s="236"/>
      <c r="N186" s="236"/>
      <c r="O186" s="146"/>
      <c r="P186" s="146"/>
      <c r="Q186" s="147"/>
      <c r="R186" s="148"/>
    </row>
    <row r="187" spans="1:20" ht="18.75" customHeight="1">
      <c r="A187" s="149"/>
      <c r="B187" s="133" t="s">
        <v>16</v>
      </c>
      <c r="C187" s="153" t="s">
        <v>47</v>
      </c>
      <c r="D187" s="154"/>
      <c r="E187" s="154"/>
      <c r="F187" s="154"/>
      <c r="G187" s="154"/>
      <c r="H187" s="155"/>
      <c r="I187" s="134" t="s">
        <v>48</v>
      </c>
      <c r="J187" s="150"/>
      <c r="K187" s="133" t="s">
        <v>16</v>
      </c>
      <c r="L187" s="241" t="s">
        <v>45</v>
      </c>
      <c r="M187" s="244"/>
      <c r="N187" s="244"/>
      <c r="O187" s="244"/>
      <c r="P187" s="244"/>
      <c r="Q187" s="245"/>
      <c r="R187" s="134" t="s">
        <v>46</v>
      </c>
      <c r="S187" s="67" t="s">
        <v>15</v>
      </c>
      <c r="T187" s="67" t="s">
        <v>15</v>
      </c>
    </row>
    <row r="188" spans="1:20" ht="18.75" customHeight="1">
      <c r="A188" s="139" t="s">
        <v>3</v>
      </c>
      <c r="B188" s="76">
        <f aca="true" t="shared" si="64" ref="B188:B193">IF(C188="","",VLOOKUP(C188,$BA$6:$BB$17,2,FALSE))</f>
        <v>5</v>
      </c>
      <c r="C188" s="253" t="s">
        <v>252</v>
      </c>
      <c r="D188" s="254"/>
      <c r="E188" s="254"/>
      <c r="F188" s="254"/>
      <c r="G188" s="254"/>
      <c r="H188" s="255"/>
      <c r="I188" s="77">
        <v>90</v>
      </c>
      <c r="J188" s="75" t="s">
        <v>3</v>
      </c>
      <c r="K188" s="76">
        <f aca="true" t="shared" si="65" ref="K188:K193">IF(L188="","",VLOOKUP(L188,$BA$6:$BB$17,2,FALSE))</f>
      </c>
      <c r="L188" s="259"/>
      <c r="M188" s="260"/>
      <c r="N188" s="260"/>
      <c r="O188" s="260"/>
      <c r="P188" s="260"/>
      <c r="Q188" s="261"/>
      <c r="R188" s="140"/>
      <c r="S188" s="16">
        <f aca="true" t="shared" si="66" ref="S188:S193">IF(ISTEXT(I188),1,0)</f>
        <v>0</v>
      </c>
      <c r="T188" s="73">
        <f aca="true" t="shared" si="67" ref="T188:T193">IF(ISTEXT(R188),1,0)</f>
        <v>0</v>
      </c>
    </row>
    <row r="189" spans="1:20" ht="18.75" customHeight="1">
      <c r="A189" s="141" t="s">
        <v>4</v>
      </c>
      <c r="B189" s="76">
        <f t="shared" si="64"/>
        <v>2.4</v>
      </c>
      <c r="C189" s="253" t="s">
        <v>247</v>
      </c>
      <c r="D189" s="254"/>
      <c r="E189" s="254"/>
      <c r="F189" s="254"/>
      <c r="G189" s="254"/>
      <c r="H189" s="255"/>
      <c r="I189" s="11">
        <v>76</v>
      </c>
      <c r="J189" s="10" t="s">
        <v>4</v>
      </c>
      <c r="K189" s="76">
        <f t="shared" si="65"/>
      </c>
      <c r="L189" s="201"/>
      <c r="M189" s="262"/>
      <c r="N189" s="262"/>
      <c r="O189" s="262"/>
      <c r="P189" s="262"/>
      <c r="Q189" s="263"/>
      <c r="R189" s="135"/>
      <c r="S189" s="16">
        <f t="shared" si="66"/>
        <v>0</v>
      </c>
      <c r="T189" s="73">
        <f t="shared" si="67"/>
        <v>0</v>
      </c>
    </row>
    <row r="190" spans="1:20" ht="18.75" customHeight="1">
      <c r="A190" s="141" t="s">
        <v>5</v>
      </c>
      <c r="B190" s="76">
        <f t="shared" si="64"/>
        <v>0.2</v>
      </c>
      <c r="C190" s="253" t="s">
        <v>246</v>
      </c>
      <c r="D190" s="254"/>
      <c r="E190" s="254"/>
      <c r="F190" s="254"/>
      <c r="G190" s="254"/>
      <c r="H190" s="255"/>
      <c r="I190" s="11">
        <v>79</v>
      </c>
      <c r="J190" s="10" t="s">
        <v>5</v>
      </c>
      <c r="K190" s="76">
        <f t="shared" si="65"/>
      </c>
      <c r="L190" s="201"/>
      <c r="M190" s="262"/>
      <c r="N190" s="262"/>
      <c r="O190" s="262"/>
      <c r="P190" s="262"/>
      <c r="Q190" s="263"/>
      <c r="R190" s="135"/>
      <c r="S190" s="16">
        <f t="shared" si="66"/>
        <v>0</v>
      </c>
      <c r="T190" s="73">
        <f t="shared" si="67"/>
        <v>0</v>
      </c>
    </row>
    <row r="191" spans="1:20" ht="18.75" customHeight="1">
      <c r="A191" s="141" t="s">
        <v>6</v>
      </c>
      <c r="B191" s="76">
        <f t="shared" si="64"/>
        <v>5.2</v>
      </c>
      <c r="C191" s="253" t="s">
        <v>253</v>
      </c>
      <c r="D191" s="254"/>
      <c r="E191" s="254"/>
      <c r="F191" s="254"/>
      <c r="G191" s="254"/>
      <c r="H191" s="255"/>
      <c r="I191" s="11">
        <v>92</v>
      </c>
      <c r="J191" s="10" t="s">
        <v>6</v>
      </c>
      <c r="K191" s="76">
        <f t="shared" si="65"/>
      </c>
      <c r="L191" s="264"/>
      <c r="M191" s="265"/>
      <c r="N191" s="265"/>
      <c r="O191" s="265"/>
      <c r="P191" s="265"/>
      <c r="Q191" s="265"/>
      <c r="R191" s="135"/>
      <c r="S191" s="16">
        <f t="shared" si="66"/>
        <v>0</v>
      </c>
      <c r="T191" s="73">
        <f t="shared" si="67"/>
        <v>0</v>
      </c>
    </row>
    <row r="192" spans="1:20" ht="18.75" customHeight="1">
      <c r="A192" s="141" t="s">
        <v>7</v>
      </c>
      <c r="B192" s="76">
        <f t="shared" si="64"/>
        <v>4.9</v>
      </c>
      <c r="C192" s="253" t="s">
        <v>250</v>
      </c>
      <c r="D192" s="254"/>
      <c r="E192" s="254"/>
      <c r="F192" s="254"/>
      <c r="G192" s="254"/>
      <c r="H192" s="255"/>
      <c r="I192" s="11">
        <v>85</v>
      </c>
      <c r="J192" s="10" t="s">
        <v>7</v>
      </c>
      <c r="K192" s="76">
        <f t="shared" si="65"/>
      </c>
      <c r="L192" s="264"/>
      <c r="M192" s="265"/>
      <c r="N192" s="265"/>
      <c r="O192" s="265"/>
      <c r="P192" s="265"/>
      <c r="Q192" s="266"/>
      <c r="R192" s="135"/>
      <c r="S192" s="16">
        <f t="shared" si="66"/>
        <v>0</v>
      </c>
      <c r="T192" s="73">
        <f t="shared" si="67"/>
        <v>0</v>
      </c>
    </row>
    <row r="193" spans="1:20" ht="18.75" customHeight="1" thickBot="1">
      <c r="A193" s="142" t="s">
        <v>37</v>
      </c>
      <c r="B193" s="136">
        <f t="shared" si="64"/>
        <v>5</v>
      </c>
      <c r="C193" s="256" t="s">
        <v>251</v>
      </c>
      <c r="D193" s="257"/>
      <c r="E193" s="257"/>
      <c r="F193" s="257"/>
      <c r="G193" s="257"/>
      <c r="H193" s="258"/>
      <c r="I193" s="144">
        <v>90</v>
      </c>
      <c r="J193" s="145" t="s">
        <v>37</v>
      </c>
      <c r="K193" s="136">
        <f t="shared" si="65"/>
      </c>
      <c r="L193" s="248"/>
      <c r="M193" s="249"/>
      <c r="N193" s="249"/>
      <c r="O193" s="249"/>
      <c r="P193" s="249"/>
      <c r="Q193" s="250"/>
      <c r="R193" s="137"/>
      <c r="S193" s="16">
        <f t="shared" si="66"/>
        <v>0</v>
      </c>
      <c r="T193" s="73">
        <f t="shared" si="67"/>
        <v>0</v>
      </c>
    </row>
    <row r="194" ht="9.75" customHeight="1" thickBot="1">
      <c r="S194" s="16"/>
    </row>
    <row r="195" spans="1:20" ht="24.75" customHeight="1" thickBot="1" thickTop="1">
      <c r="A195" s="238" t="str">
        <f>IF(SUM(R187:R193)&gt;0,"Classement Final : ","Classement 1er jour : ")</f>
        <v>Classement 1er jour : </v>
      </c>
      <c r="B195" s="238"/>
      <c r="C195" s="238"/>
      <c r="D195" s="13">
        <f>IF(COUNT(I188:I193)&lt;6,"",VLOOKUP(F186,'Cl.J1+Gén.'!$AH$11:$BL$34,31,FALSE))</f>
        <v>10</v>
      </c>
      <c r="E195" s="239" t="str">
        <f>IF(SUM(R188:R193)&gt;0,"Total des 2 Tours: ","Total du Tour 1: ")</f>
        <v>Total du Tour 1: </v>
      </c>
      <c r="F195" s="240"/>
      <c r="G195" s="157">
        <f>IF(OR(I195="DIS",R195="DIS"),"DIS",I195+R195)</f>
        <v>420</v>
      </c>
      <c r="H195" s="127"/>
      <c r="I195" s="78">
        <f>IF(S195&gt;1,"DIS",IF(OR(S195=1,COUNTA(I188:I193)&lt;6),SUM(I188:I193),SUM(I188:I193)-MAX(I188:I193)))</f>
        <v>420</v>
      </c>
      <c r="J195" s="251"/>
      <c r="K195" s="238"/>
      <c r="L195" s="238"/>
      <c r="M195" s="252"/>
      <c r="N195" s="25"/>
      <c r="O195" s="246"/>
      <c r="P195" s="246"/>
      <c r="Q195" s="247"/>
      <c r="R195" s="78">
        <f>IF(T195&gt;1,"DIS",IF(T195=1,SUM(R188:R193),IF(COUNT(R188:R193)&lt;$R$2,SUM(R188:R193),SUM(R188:R193)-MAX(R188:R193))))</f>
        <v>0</v>
      </c>
      <c r="S195" s="138">
        <f>SUM(S188:S193)</f>
        <v>0</v>
      </c>
      <c r="T195" s="16">
        <f>SUM(T188:T193)</f>
        <v>0</v>
      </c>
    </row>
    <row r="196" spans="1:17" ht="21" customHeight="1" thickBot="1" thickTop="1">
      <c r="A196" s="17"/>
      <c r="B196" s="16"/>
      <c r="C196" s="16"/>
      <c r="D196" s="16"/>
      <c r="E196" s="16"/>
      <c r="F196" s="16"/>
      <c r="G196" s="16"/>
      <c r="H196" s="16"/>
      <c r="J196" s="17"/>
      <c r="K196" s="16"/>
      <c r="L196" s="16"/>
      <c r="M196" s="16"/>
      <c r="N196" s="16"/>
      <c r="O196" s="16"/>
      <c r="P196" s="16"/>
      <c r="Q196" s="16"/>
    </row>
    <row r="197" spans="1:18" ht="18.75" customHeight="1" thickBot="1">
      <c r="A197" s="156"/>
      <c r="B197" s="152"/>
      <c r="C197" s="236" t="s">
        <v>41</v>
      </c>
      <c r="D197" s="237"/>
      <c r="E197" s="237"/>
      <c r="F197" s="146" t="str">
        <f>Prépa!D45</f>
        <v>PORNIC</v>
      </c>
      <c r="G197" s="147"/>
      <c r="H197" s="147"/>
      <c r="I197" s="151"/>
      <c r="J197" s="152"/>
      <c r="K197" s="152"/>
      <c r="L197" s="236"/>
      <c r="M197" s="236"/>
      <c r="N197" s="236"/>
      <c r="O197" s="146"/>
      <c r="P197" s="146"/>
      <c r="Q197" s="147"/>
      <c r="R197" s="148"/>
    </row>
    <row r="198" spans="1:20" ht="18.75" customHeight="1">
      <c r="A198" s="149"/>
      <c r="B198" s="133" t="s">
        <v>16</v>
      </c>
      <c r="C198" s="153" t="s">
        <v>47</v>
      </c>
      <c r="D198" s="154"/>
      <c r="E198" s="154"/>
      <c r="F198" s="154"/>
      <c r="G198" s="154"/>
      <c r="H198" s="155"/>
      <c r="I198" s="134" t="s">
        <v>48</v>
      </c>
      <c r="J198" s="150"/>
      <c r="K198" s="133" t="s">
        <v>16</v>
      </c>
      <c r="L198" s="241" t="s">
        <v>45</v>
      </c>
      <c r="M198" s="244"/>
      <c r="N198" s="244"/>
      <c r="O198" s="244"/>
      <c r="P198" s="244"/>
      <c r="Q198" s="245"/>
      <c r="R198" s="134" t="s">
        <v>46</v>
      </c>
      <c r="S198" s="67" t="s">
        <v>15</v>
      </c>
      <c r="T198" s="67" t="s">
        <v>15</v>
      </c>
    </row>
    <row r="199" spans="1:20" ht="18.75" customHeight="1">
      <c r="A199" s="139" t="s">
        <v>3</v>
      </c>
      <c r="B199" s="76">
        <f aca="true" t="shared" si="68" ref="B199:B204">IF(C199="","",VLOOKUP(C199,$BC$6:$BD$17,2,FALSE))</f>
        <v>6.9</v>
      </c>
      <c r="C199" s="253" t="s">
        <v>263</v>
      </c>
      <c r="D199" s="254"/>
      <c r="E199" s="254"/>
      <c r="F199" s="254"/>
      <c r="G199" s="254"/>
      <c r="H199" s="255"/>
      <c r="I199" s="77">
        <v>92</v>
      </c>
      <c r="J199" s="75" t="s">
        <v>3</v>
      </c>
      <c r="K199" s="76">
        <f aca="true" t="shared" si="69" ref="K199:K204">IF(L199="","",VLOOKUP(L199,$BC$6:$BD$17,2,FALSE))</f>
      </c>
      <c r="L199" s="259"/>
      <c r="M199" s="260"/>
      <c r="N199" s="260"/>
      <c r="O199" s="260"/>
      <c r="P199" s="260"/>
      <c r="Q199" s="261"/>
      <c r="R199" s="140"/>
      <c r="S199" s="16">
        <f aca="true" t="shared" si="70" ref="S199:S204">IF(ISTEXT(I199),1,0)</f>
        <v>0</v>
      </c>
      <c r="T199" s="73">
        <f aca="true" t="shared" si="71" ref="T199:T204">IF(ISTEXT(R199),1,0)</f>
        <v>0</v>
      </c>
    </row>
    <row r="200" spans="1:20" ht="18.75" customHeight="1">
      <c r="A200" s="141" t="s">
        <v>4</v>
      </c>
      <c r="B200" s="76">
        <f t="shared" si="68"/>
        <v>6.6</v>
      </c>
      <c r="C200" s="253" t="s">
        <v>262</v>
      </c>
      <c r="D200" s="254"/>
      <c r="E200" s="254"/>
      <c r="F200" s="254"/>
      <c r="G200" s="254"/>
      <c r="H200" s="255"/>
      <c r="I200" s="11">
        <v>79</v>
      </c>
      <c r="J200" s="10" t="s">
        <v>4</v>
      </c>
      <c r="K200" s="76">
        <f t="shared" si="69"/>
      </c>
      <c r="L200" s="201"/>
      <c r="M200" s="262"/>
      <c r="N200" s="262"/>
      <c r="O200" s="262"/>
      <c r="P200" s="262"/>
      <c r="Q200" s="263"/>
      <c r="R200" s="135"/>
      <c r="S200" s="16">
        <f t="shared" si="70"/>
        <v>0</v>
      </c>
      <c r="T200" s="73">
        <f t="shared" si="71"/>
        <v>0</v>
      </c>
    </row>
    <row r="201" spans="1:20" ht="18.75" customHeight="1">
      <c r="A201" s="141" t="s">
        <v>5</v>
      </c>
      <c r="B201" s="76">
        <f t="shared" si="68"/>
        <v>8.7</v>
      </c>
      <c r="C201" s="253" t="s">
        <v>266</v>
      </c>
      <c r="D201" s="254"/>
      <c r="E201" s="254"/>
      <c r="F201" s="254"/>
      <c r="G201" s="254"/>
      <c r="H201" s="255"/>
      <c r="I201" s="11">
        <v>93</v>
      </c>
      <c r="J201" s="10" t="s">
        <v>5</v>
      </c>
      <c r="K201" s="76">
        <f t="shared" si="69"/>
      </c>
      <c r="L201" s="201"/>
      <c r="M201" s="262"/>
      <c r="N201" s="262"/>
      <c r="O201" s="262"/>
      <c r="P201" s="262"/>
      <c r="Q201" s="263"/>
      <c r="R201" s="135"/>
      <c r="S201" s="16">
        <f t="shared" si="70"/>
        <v>0</v>
      </c>
      <c r="T201" s="73">
        <f t="shared" si="71"/>
        <v>0</v>
      </c>
    </row>
    <row r="202" spans="1:20" ht="18.75" customHeight="1">
      <c r="A202" s="141" t="s">
        <v>6</v>
      </c>
      <c r="B202" s="76">
        <f t="shared" si="68"/>
        <v>5.7</v>
      </c>
      <c r="C202" s="253" t="s">
        <v>259</v>
      </c>
      <c r="D202" s="254"/>
      <c r="E202" s="254"/>
      <c r="F202" s="254"/>
      <c r="G202" s="254"/>
      <c r="H202" s="255"/>
      <c r="I202" s="11">
        <v>86</v>
      </c>
      <c r="J202" s="10" t="s">
        <v>6</v>
      </c>
      <c r="K202" s="76">
        <f t="shared" si="69"/>
      </c>
      <c r="L202" s="264"/>
      <c r="M202" s="265"/>
      <c r="N202" s="265"/>
      <c r="O202" s="265"/>
      <c r="P202" s="265"/>
      <c r="Q202" s="265"/>
      <c r="R202" s="135"/>
      <c r="S202" s="16">
        <f t="shared" si="70"/>
        <v>0</v>
      </c>
      <c r="T202" s="73">
        <f t="shared" si="71"/>
        <v>0</v>
      </c>
    </row>
    <row r="203" spans="1:20" ht="18.75" customHeight="1">
      <c r="A203" s="141" t="s">
        <v>7</v>
      </c>
      <c r="B203" s="76">
        <f t="shared" si="68"/>
        <v>6.1</v>
      </c>
      <c r="C203" s="253" t="s">
        <v>261</v>
      </c>
      <c r="D203" s="254"/>
      <c r="E203" s="254"/>
      <c r="F203" s="254"/>
      <c r="G203" s="254"/>
      <c r="H203" s="255"/>
      <c r="I203" s="11">
        <v>94</v>
      </c>
      <c r="J203" s="10" t="s">
        <v>7</v>
      </c>
      <c r="K203" s="76">
        <f t="shared" si="69"/>
      </c>
      <c r="L203" s="264"/>
      <c r="M203" s="265"/>
      <c r="N203" s="265"/>
      <c r="O203" s="265"/>
      <c r="P203" s="265"/>
      <c r="Q203" s="266"/>
      <c r="R203" s="135"/>
      <c r="S203" s="16">
        <f t="shared" si="70"/>
        <v>0</v>
      </c>
      <c r="T203" s="73">
        <f t="shared" si="71"/>
        <v>0</v>
      </c>
    </row>
    <row r="204" spans="1:20" ht="18.75" customHeight="1" thickBot="1">
      <c r="A204" s="142" t="s">
        <v>37</v>
      </c>
      <c r="B204" s="136">
        <f t="shared" si="68"/>
        <v>7.4</v>
      </c>
      <c r="C204" s="256" t="s">
        <v>265</v>
      </c>
      <c r="D204" s="257"/>
      <c r="E204" s="257"/>
      <c r="F204" s="257"/>
      <c r="G204" s="257"/>
      <c r="H204" s="258"/>
      <c r="I204" s="144">
        <v>95</v>
      </c>
      <c r="J204" s="145" t="s">
        <v>37</v>
      </c>
      <c r="K204" s="136">
        <f t="shared" si="69"/>
      </c>
      <c r="L204" s="248"/>
      <c r="M204" s="249"/>
      <c r="N204" s="249"/>
      <c r="O204" s="249"/>
      <c r="P204" s="249"/>
      <c r="Q204" s="250"/>
      <c r="R204" s="137"/>
      <c r="S204" s="16">
        <f t="shared" si="70"/>
        <v>0</v>
      </c>
      <c r="T204" s="73">
        <f t="shared" si="71"/>
        <v>0</v>
      </c>
    </row>
    <row r="205" ht="9.75" customHeight="1" thickBot="1">
      <c r="S205" s="16"/>
    </row>
    <row r="206" spans="1:20" ht="24.75" customHeight="1" thickBot="1" thickTop="1">
      <c r="A206" s="238" t="str">
        <f>IF(SUM(R198:R204)&gt;0,"Classement Final : ","Classement 1er jour : ")</f>
        <v>Classement 1er jour : </v>
      </c>
      <c r="B206" s="238"/>
      <c r="C206" s="238"/>
      <c r="D206" s="13">
        <f>IF(COUNT(I199:I204)&lt;6,"",VLOOKUP(F197,'Cl.J1+Gén.'!$AH$11:$BL$34,31,FALSE))</f>
        <v>22</v>
      </c>
      <c r="E206" s="239" t="str">
        <f>IF(SUM(R199:R204)&gt;0,"Total des 2 Tours: ","Total du Tour 1: ")</f>
        <v>Total du Tour 1: </v>
      </c>
      <c r="F206" s="240"/>
      <c r="G206" s="157">
        <f>IF(OR(I206="DIS",R206="DIS"),"DIS",I206+R206)</f>
        <v>444</v>
      </c>
      <c r="H206" s="127"/>
      <c r="I206" s="78">
        <f>IF(S206&gt;1,"DIS",IF(OR(S206=1,COUNTA(I199:I204)&lt;6),SUM(I199:I204),SUM(I199:I204)-MAX(I199:I204)))</f>
        <v>444</v>
      </c>
      <c r="J206" s="251"/>
      <c r="K206" s="238"/>
      <c r="L206" s="238"/>
      <c r="M206" s="252"/>
      <c r="N206" s="25"/>
      <c r="O206" s="246"/>
      <c r="P206" s="246"/>
      <c r="Q206" s="247"/>
      <c r="R206" s="78">
        <f>IF(T206&gt;1,"DIS",IF(T206=1,SUM(R199:R204),IF(COUNT(R199:R204)&lt;$R$2,SUM(R199:R204),SUM(R199:R204)-MAX(R199:R204))))</f>
        <v>0</v>
      </c>
      <c r="S206" s="138">
        <f>SUM(S199:S204)</f>
        <v>0</v>
      </c>
      <c r="T206" s="16">
        <f>SUM(T199:T204)</f>
        <v>0</v>
      </c>
    </row>
    <row r="207" spans="1:17" ht="21" customHeight="1" thickBot="1" thickTop="1">
      <c r="A207" s="17"/>
      <c r="B207" s="16"/>
      <c r="C207" s="16"/>
      <c r="D207" s="16"/>
      <c r="E207" s="16"/>
      <c r="F207" s="16"/>
      <c r="G207" s="16"/>
      <c r="H207" s="16"/>
      <c r="J207" s="17"/>
      <c r="K207" s="16"/>
      <c r="L207" s="16"/>
      <c r="M207" s="16"/>
      <c r="N207" s="16"/>
      <c r="O207" s="16"/>
      <c r="P207" s="16"/>
      <c r="Q207" s="16"/>
    </row>
    <row r="208" spans="1:18" ht="18.75" customHeight="1" thickBot="1">
      <c r="A208" s="156"/>
      <c r="B208" s="152"/>
      <c r="C208" s="236" t="s">
        <v>41</v>
      </c>
      <c r="D208" s="237"/>
      <c r="E208" s="237"/>
      <c r="F208" s="146" t="str">
        <f>Prépa!D47</f>
        <v>ROCHERS SEVIGNE</v>
      </c>
      <c r="G208" s="147"/>
      <c r="H208" s="147"/>
      <c r="I208" s="151"/>
      <c r="J208" s="152"/>
      <c r="K208" s="152"/>
      <c r="L208" s="236"/>
      <c r="M208" s="236"/>
      <c r="N208" s="236"/>
      <c r="O208" s="146"/>
      <c r="P208" s="146"/>
      <c r="Q208" s="147"/>
      <c r="R208" s="148"/>
    </row>
    <row r="209" spans="1:20" ht="18.75" customHeight="1">
      <c r="A209" s="149"/>
      <c r="B209" s="133" t="s">
        <v>16</v>
      </c>
      <c r="C209" s="153" t="s">
        <v>47</v>
      </c>
      <c r="D209" s="154"/>
      <c r="E209" s="154"/>
      <c r="F209" s="154"/>
      <c r="G209" s="154"/>
      <c r="H209" s="155"/>
      <c r="I209" s="134" t="s">
        <v>48</v>
      </c>
      <c r="J209" s="150"/>
      <c r="K209" s="133" t="s">
        <v>16</v>
      </c>
      <c r="L209" s="241" t="s">
        <v>45</v>
      </c>
      <c r="M209" s="244"/>
      <c r="N209" s="244"/>
      <c r="O209" s="244"/>
      <c r="P209" s="244"/>
      <c r="Q209" s="245"/>
      <c r="R209" s="134" t="s">
        <v>46</v>
      </c>
      <c r="S209" s="67" t="s">
        <v>15</v>
      </c>
      <c r="T209" s="67" t="s">
        <v>15</v>
      </c>
    </row>
    <row r="210" spans="1:20" ht="18.75" customHeight="1">
      <c r="A210" s="139" t="s">
        <v>3</v>
      </c>
      <c r="B210" s="76">
        <f aca="true" t="shared" si="72" ref="B210:B215">IF(C210="","",VLOOKUP(C210,$BE$6:$BF$17,2,FALSE))</f>
        <v>6.9</v>
      </c>
      <c r="C210" s="253" t="s">
        <v>275</v>
      </c>
      <c r="D210" s="254"/>
      <c r="E210" s="254"/>
      <c r="F210" s="254"/>
      <c r="G210" s="254"/>
      <c r="H210" s="255"/>
      <c r="I210" s="77">
        <v>91</v>
      </c>
      <c r="J210" s="75" t="s">
        <v>3</v>
      </c>
      <c r="K210" s="76">
        <f aca="true" t="shared" si="73" ref="K210:K215">IF(L210="","",VLOOKUP(L210,$BE$6:$BF$17,2,FALSE))</f>
      </c>
      <c r="L210" s="259"/>
      <c r="M210" s="260"/>
      <c r="N210" s="260"/>
      <c r="O210" s="260"/>
      <c r="P210" s="260"/>
      <c r="Q210" s="261"/>
      <c r="R210" s="140"/>
      <c r="S210" s="16">
        <f aca="true" t="shared" si="74" ref="S210:S215">IF(ISTEXT(I210),1,0)</f>
        <v>0</v>
      </c>
      <c r="T210" s="73">
        <f aca="true" t="shared" si="75" ref="T210:T215">IF(ISTEXT(R210),1,0)</f>
        <v>0</v>
      </c>
    </row>
    <row r="211" spans="1:20" ht="18.75" customHeight="1">
      <c r="A211" s="141" t="s">
        <v>4</v>
      </c>
      <c r="B211" s="76">
        <f t="shared" si="72"/>
        <v>9.7</v>
      </c>
      <c r="C211" s="253" t="s">
        <v>278</v>
      </c>
      <c r="D211" s="254"/>
      <c r="E211" s="254"/>
      <c r="F211" s="254"/>
      <c r="G211" s="254"/>
      <c r="H211" s="255"/>
      <c r="I211" s="11">
        <v>86</v>
      </c>
      <c r="J211" s="10" t="s">
        <v>4</v>
      </c>
      <c r="K211" s="76">
        <f t="shared" si="73"/>
      </c>
      <c r="L211" s="201"/>
      <c r="M211" s="262"/>
      <c r="N211" s="262"/>
      <c r="O211" s="262"/>
      <c r="P211" s="262"/>
      <c r="Q211" s="263"/>
      <c r="R211" s="135"/>
      <c r="S211" s="16">
        <f t="shared" si="74"/>
        <v>0</v>
      </c>
      <c r="T211" s="73">
        <f t="shared" si="75"/>
        <v>0</v>
      </c>
    </row>
    <row r="212" spans="1:20" ht="18.75" customHeight="1">
      <c r="A212" s="141" t="s">
        <v>5</v>
      </c>
      <c r="B212" s="76">
        <f t="shared" si="72"/>
        <v>3.1</v>
      </c>
      <c r="C212" s="253" t="s">
        <v>273</v>
      </c>
      <c r="D212" s="254"/>
      <c r="E212" s="254"/>
      <c r="F212" s="254"/>
      <c r="G212" s="254"/>
      <c r="H212" s="255"/>
      <c r="I212" s="11">
        <v>85</v>
      </c>
      <c r="J212" s="10" t="s">
        <v>5</v>
      </c>
      <c r="K212" s="76">
        <f t="shared" si="73"/>
      </c>
      <c r="L212" s="201"/>
      <c r="M212" s="262"/>
      <c r="N212" s="262"/>
      <c r="O212" s="262"/>
      <c r="P212" s="262"/>
      <c r="Q212" s="263"/>
      <c r="R212" s="135"/>
      <c r="S212" s="16">
        <f t="shared" si="74"/>
        <v>0</v>
      </c>
      <c r="T212" s="73">
        <f t="shared" si="75"/>
        <v>0</v>
      </c>
    </row>
    <row r="213" spans="1:20" ht="18.75" customHeight="1">
      <c r="A213" s="141" t="s">
        <v>6</v>
      </c>
      <c r="B213" s="76">
        <f t="shared" si="72"/>
        <v>5.5</v>
      </c>
      <c r="C213" s="253" t="s">
        <v>274</v>
      </c>
      <c r="D213" s="254"/>
      <c r="E213" s="254"/>
      <c r="F213" s="254"/>
      <c r="G213" s="254"/>
      <c r="H213" s="255"/>
      <c r="I213" s="11">
        <v>78</v>
      </c>
      <c r="J213" s="10" t="s">
        <v>6</v>
      </c>
      <c r="K213" s="76">
        <f t="shared" si="73"/>
      </c>
      <c r="L213" s="264"/>
      <c r="M213" s="265"/>
      <c r="N213" s="265"/>
      <c r="O213" s="265"/>
      <c r="P213" s="265"/>
      <c r="Q213" s="265"/>
      <c r="R213" s="135"/>
      <c r="S213" s="16">
        <f t="shared" si="74"/>
        <v>0</v>
      </c>
      <c r="T213" s="73">
        <f t="shared" si="75"/>
        <v>0</v>
      </c>
    </row>
    <row r="214" spans="1:20" ht="18.75" customHeight="1">
      <c r="A214" s="141" t="s">
        <v>7</v>
      </c>
      <c r="B214" s="76">
        <f t="shared" si="72"/>
        <v>9.3</v>
      </c>
      <c r="C214" s="253" t="s">
        <v>276</v>
      </c>
      <c r="D214" s="254"/>
      <c r="E214" s="254"/>
      <c r="F214" s="254"/>
      <c r="G214" s="254"/>
      <c r="H214" s="255"/>
      <c r="I214" s="11">
        <v>93</v>
      </c>
      <c r="J214" s="10" t="s">
        <v>7</v>
      </c>
      <c r="K214" s="76">
        <f t="shared" si="73"/>
      </c>
      <c r="L214" s="264"/>
      <c r="M214" s="265"/>
      <c r="N214" s="265"/>
      <c r="O214" s="265"/>
      <c r="P214" s="265"/>
      <c r="Q214" s="266"/>
      <c r="R214" s="135"/>
      <c r="S214" s="16">
        <f t="shared" si="74"/>
        <v>0</v>
      </c>
      <c r="T214" s="73">
        <f t="shared" si="75"/>
        <v>0</v>
      </c>
    </row>
    <row r="215" spans="1:20" ht="18.75" customHeight="1" thickBot="1">
      <c r="A215" s="142" t="s">
        <v>37</v>
      </c>
      <c r="B215" s="136">
        <f t="shared" si="72"/>
        <v>9.4</v>
      </c>
      <c r="C215" s="256" t="s">
        <v>277</v>
      </c>
      <c r="D215" s="257"/>
      <c r="E215" s="257"/>
      <c r="F215" s="257"/>
      <c r="G215" s="257"/>
      <c r="H215" s="258"/>
      <c r="I215" s="144">
        <v>85</v>
      </c>
      <c r="J215" s="145" t="s">
        <v>37</v>
      </c>
      <c r="K215" s="136">
        <f t="shared" si="73"/>
      </c>
      <c r="L215" s="248"/>
      <c r="M215" s="249"/>
      <c r="N215" s="249"/>
      <c r="O215" s="249"/>
      <c r="P215" s="249"/>
      <c r="Q215" s="250"/>
      <c r="R215" s="137"/>
      <c r="S215" s="16">
        <f t="shared" si="74"/>
        <v>0</v>
      </c>
      <c r="T215" s="73">
        <f t="shared" si="75"/>
        <v>0</v>
      </c>
    </row>
    <row r="216" ht="9.75" customHeight="1" thickBot="1">
      <c r="S216" s="16"/>
    </row>
    <row r="217" spans="1:20" ht="24.75" customHeight="1" thickBot="1" thickTop="1">
      <c r="A217" s="238" t="str">
        <f>IF(SUM(R209:R215)&gt;0,"Classement Final : ","Classement 1er jour : ")</f>
        <v>Classement 1er jour : </v>
      </c>
      <c r="B217" s="238"/>
      <c r="C217" s="238"/>
      <c r="D217" s="13">
        <f>IF(COUNT(I210:I215)&lt;6,"",VLOOKUP(F208,'Cl.J1+Gén.'!$AH$11:$BL$34,31,FALSE))</f>
        <v>13</v>
      </c>
      <c r="E217" s="239" t="str">
        <f>IF(SUM(R210:R215)&gt;0,"Total des 2 Tours: ","Total du Tour 1: ")</f>
        <v>Total du Tour 1: </v>
      </c>
      <c r="F217" s="240"/>
      <c r="G217" s="157">
        <f>IF(OR(I217="DIS",R217="DIS"),"DIS",I217+R217)</f>
        <v>425</v>
      </c>
      <c r="H217" s="127"/>
      <c r="I217" s="78">
        <f>IF(S217&gt;1,"DIS",IF(OR(S217=1,COUNTA(I210:I215)&lt;6),SUM(I210:I215),SUM(I210:I215)-MAX(I210:I215)))</f>
        <v>425</v>
      </c>
      <c r="J217" s="251"/>
      <c r="K217" s="238"/>
      <c r="L217" s="238"/>
      <c r="M217" s="252"/>
      <c r="N217" s="25"/>
      <c r="O217" s="246"/>
      <c r="P217" s="246"/>
      <c r="Q217" s="247"/>
      <c r="R217" s="78">
        <f>IF(T217&gt;1,"DIS",IF(T217=1,SUM(R210:R215),IF(COUNT(R210:R215)&lt;$R$2,SUM(R210:R215),SUM(R210:R215)-MAX(R210:R215))))</f>
        <v>0</v>
      </c>
      <c r="S217" s="138">
        <f>SUM(S210:S215)</f>
        <v>0</v>
      </c>
      <c r="T217" s="16">
        <f>SUM(T210:T215)</f>
        <v>0</v>
      </c>
    </row>
    <row r="218" spans="1:17" ht="21" customHeight="1" thickBot="1" thickTop="1">
      <c r="A218" s="17"/>
      <c r="B218" s="16"/>
      <c r="C218" s="16"/>
      <c r="D218" s="16"/>
      <c r="E218" s="16"/>
      <c r="F218" s="16"/>
      <c r="G218" s="16"/>
      <c r="H218" s="16"/>
      <c r="J218" s="17"/>
      <c r="K218" s="16"/>
      <c r="L218" s="16"/>
      <c r="M218" s="16"/>
      <c r="N218" s="16"/>
      <c r="O218" s="16"/>
      <c r="P218" s="16"/>
      <c r="Q218" s="16"/>
    </row>
    <row r="219" spans="1:18" ht="18.75" customHeight="1" thickBot="1">
      <c r="A219" s="156"/>
      <c r="B219" s="152"/>
      <c r="C219" s="236" t="s">
        <v>41</v>
      </c>
      <c r="D219" s="237"/>
      <c r="E219" s="237"/>
      <c r="F219" s="146" t="str">
        <f>Prépa!D49</f>
        <v>SANCERRE</v>
      </c>
      <c r="G219" s="147"/>
      <c r="H219" s="147"/>
      <c r="I219" s="151"/>
      <c r="J219" s="152"/>
      <c r="K219" s="152"/>
      <c r="L219" s="236"/>
      <c r="M219" s="236"/>
      <c r="N219" s="236"/>
      <c r="O219" s="146"/>
      <c r="P219" s="146"/>
      <c r="Q219" s="147"/>
      <c r="R219" s="148"/>
    </row>
    <row r="220" spans="1:20" ht="18.75" customHeight="1">
      <c r="A220" s="149"/>
      <c r="B220" s="133" t="s">
        <v>16</v>
      </c>
      <c r="C220" s="153" t="s">
        <v>47</v>
      </c>
      <c r="D220" s="154"/>
      <c r="E220" s="154"/>
      <c r="F220" s="154"/>
      <c r="G220" s="154"/>
      <c r="H220" s="155"/>
      <c r="I220" s="134" t="s">
        <v>48</v>
      </c>
      <c r="J220" s="150"/>
      <c r="K220" s="133" t="s">
        <v>16</v>
      </c>
      <c r="L220" s="241" t="s">
        <v>45</v>
      </c>
      <c r="M220" s="244"/>
      <c r="N220" s="244"/>
      <c r="O220" s="244"/>
      <c r="P220" s="244"/>
      <c r="Q220" s="245"/>
      <c r="R220" s="134" t="s">
        <v>46</v>
      </c>
      <c r="S220" s="67" t="s">
        <v>15</v>
      </c>
      <c r="T220" s="67" t="s">
        <v>15</v>
      </c>
    </row>
    <row r="221" spans="1:20" ht="18.75" customHeight="1">
      <c r="A221" s="139" t="s">
        <v>3</v>
      </c>
      <c r="B221" s="76">
        <f aca="true" t="shared" si="76" ref="B221:B226">IF(C221="","",VLOOKUP(C221,$BG$6:$BH$17,2,FALSE))</f>
        <v>5.9</v>
      </c>
      <c r="C221" s="253" t="s">
        <v>291</v>
      </c>
      <c r="D221" s="254"/>
      <c r="E221" s="254"/>
      <c r="F221" s="254"/>
      <c r="G221" s="254"/>
      <c r="H221" s="255"/>
      <c r="I221" s="77">
        <v>86</v>
      </c>
      <c r="J221" s="75" t="s">
        <v>3</v>
      </c>
      <c r="K221" s="76">
        <f aca="true" t="shared" si="77" ref="K221:K226">IF(L221="","",VLOOKUP(L221,$BG$6:$BH$17,2,FALSE))</f>
      </c>
      <c r="L221" s="259"/>
      <c r="M221" s="260"/>
      <c r="N221" s="260"/>
      <c r="O221" s="260"/>
      <c r="P221" s="260"/>
      <c r="Q221" s="261"/>
      <c r="R221" s="140"/>
      <c r="S221" s="16">
        <f aca="true" t="shared" si="78" ref="S221:S226">IF(ISTEXT(I221),1,0)</f>
        <v>0</v>
      </c>
      <c r="T221" s="73">
        <f aca="true" t="shared" si="79" ref="T221:T226">IF(ISTEXT(R221),1,0)</f>
        <v>0</v>
      </c>
    </row>
    <row r="222" spans="1:20" ht="18.75" customHeight="1">
      <c r="A222" s="141" t="s">
        <v>4</v>
      </c>
      <c r="B222" s="76">
        <f t="shared" si="76"/>
        <v>5</v>
      </c>
      <c r="C222" s="253" t="s">
        <v>289</v>
      </c>
      <c r="D222" s="254"/>
      <c r="E222" s="254"/>
      <c r="F222" s="254"/>
      <c r="G222" s="254"/>
      <c r="H222" s="255"/>
      <c r="I222" s="11">
        <v>86</v>
      </c>
      <c r="J222" s="10" t="s">
        <v>4</v>
      </c>
      <c r="K222" s="76">
        <f t="shared" si="77"/>
      </c>
      <c r="L222" s="201"/>
      <c r="M222" s="262"/>
      <c r="N222" s="262"/>
      <c r="O222" s="262"/>
      <c r="P222" s="262"/>
      <c r="Q222" s="263"/>
      <c r="R222" s="135"/>
      <c r="S222" s="16">
        <f t="shared" si="78"/>
        <v>0</v>
      </c>
      <c r="T222" s="73">
        <f t="shared" si="79"/>
        <v>0</v>
      </c>
    </row>
    <row r="223" spans="1:20" ht="18.75" customHeight="1">
      <c r="A223" s="141" t="s">
        <v>5</v>
      </c>
      <c r="B223" s="76">
        <f t="shared" si="76"/>
        <v>5.9</v>
      </c>
      <c r="C223" s="253" t="s">
        <v>290</v>
      </c>
      <c r="D223" s="254"/>
      <c r="E223" s="254"/>
      <c r="F223" s="254"/>
      <c r="G223" s="254"/>
      <c r="H223" s="255"/>
      <c r="I223" s="11">
        <v>84</v>
      </c>
      <c r="J223" s="10" t="s">
        <v>5</v>
      </c>
      <c r="K223" s="76">
        <f t="shared" si="77"/>
      </c>
      <c r="L223" s="201"/>
      <c r="M223" s="262"/>
      <c r="N223" s="262"/>
      <c r="O223" s="262"/>
      <c r="P223" s="262"/>
      <c r="Q223" s="263"/>
      <c r="R223" s="135"/>
      <c r="S223" s="16">
        <f t="shared" si="78"/>
        <v>0</v>
      </c>
      <c r="T223" s="73">
        <f t="shared" si="79"/>
        <v>0</v>
      </c>
    </row>
    <row r="224" spans="1:20" ht="18.75" customHeight="1">
      <c r="A224" s="141" t="s">
        <v>6</v>
      </c>
      <c r="B224" s="76">
        <f t="shared" si="76"/>
        <v>4.7</v>
      </c>
      <c r="C224" s="253" t="s">
        <v>288</v>
      </c>
      <c r="D224" s="254"/>
      <c r="E224" s="254"/>
      <c r="F224" s="254"/>
      <c r="G224" s="254"/>
      <c r="H224" s="255"/>
      <c r="I224" s="11">
        <v>88</v>
      </c>
      <c r="J224" s="10" t="s">
        <v>6</v>
      </c>
      <c r="K224" s="76">
        <f t="shared" si="77"/>
      </c>
      <c r="L224" s="264"/>
      <c r="M224" s="265"/>
      <c r="N224" s="265"/>
      <c r="O224" s="265"/>
      <c r="P224" s="265"/>
      <c r="Q224" s="265"/>
      <c r="R224" s="135"/>
      <c r="S224" s="16">
        <f t="shared" si="78"/>
        <v>0</v>
      </c>
      <c r="T224" s="73">
        <f t="shared" si="79"/>
        <v>0</v>
      </c>
    </row>
    <row r="225" spans="1:20" ht="18.75" customHeight="1">
      <c r="A225" s="141" t="s">
        <v>7</v>
      </c>
      <c r="B225" s="76">
        <f t="shared" si="76"/>
        <v>4.5</v>
      </c>
      <c r="C225" s="253" t="s">
        <v>285</v>
      </c>
      <c r="D225" s="254"/>
      <c r="E225" s="254"/>
      <c r="F225" s="254"/>
      <c r="G225" s="254"/>
      <c r="H225" s="255"/>
      <c r="I225" s="11">
        <v>90</v>
      </c>
      <c r="J225" s="10" t="s">
        <v>7</v>
      </c>
      <c r="K225" s="76">
        <f t="shared" si="77"/>
      </c>
      <c r="L225" s="264"/>
      <c r="M225" s="265"/>
      <c r="N225" s="265"/>
      <c r="O225" s="265"/>
      <c r="P225" s="265"/>
      <c r="Q225" s="266"/>
      <c r="R225" s="135"/>
      <c r="S225" s="16">
        <f t="shared" si="78"/>
        <v>0</v>
      </c>
      <c r="T225" s="73">
        <f t="shared" si="79"/>
        <v>0</v>
      </c>
    </row>
    <row r="226" spans="1:20" ht="18.75" customHeight="1" thickBot="1">
      <c r="A226" s="142" t="s">
        <v>37</v>
      </c>
      <c r="B226" s="136">
        <f t="shared" si="76"/>
        <v>4.7</v>
      </c>
      <c r="C226" s="256" t="s">
        <v>287</v>
      </c>
      <c r="D226" s="257"/>
      <c r="E226" s="257"/>
      <c r="F226" s="257"/>
      <c r="G226" s="257"/>
      <c r="H226" s="258"/>
      <c r="I226" s="144">
        <v>83</v>
      </c>
      <c r="J226" s="145" t="s">
        <v>37</v>
      </c>
      <c r="K226" s="136">
        <f t="shared" si="77"/>
      </c>
      <c r="L226" s="248"/>
      <c r="M226" s="249"/>
      <c r="N226" s="249"/>
      <c r="O226" s="249"/>
      <c r="P226" s="249"/>
      <c r="Q226" s="250"/>
      <c r="R226" s="137"/>
      <c r="S226" s="16">
        <f t="shared" si="78"/>
        <v>0</v>
      </c>
      <c r="T226" s="73">
        <f t="shared" si="79"/>
        <v>0</v>
      </c>
    </row>
    <row r="227" ht="9.75" customHeight="1" thickBot="1">
      <c r="S227" s="16"/>
    </row>
    <row r="228" spans="1:20" ht="24.75" customHeight="1" thickBot="1" thickTop="1">
      <c r="A228" s="238" t="str">
        <f>IF(SUM(R220:R226)&gt;0,"Classement Final : ","Classement 1er jour : ")</f>
        <v>Classement 1er jour : </v>
      </c>
      <c r="B228" s="238"/>
      <c r="C228" s="238"/>
      <c r="D228" s="13">
        <f>IF(COUNT(I221:I226)&lt;6,"",VLOOKUP(F219,'Cl.J1+Gén.'!$AH$11:$BL$34,31,FALSE))</f>
        <v>15</v>
      </c>
      <c r="E228" s="239" t="str">
        <f>IF(SUM(R221:R226)&gt;0,"Total des 2 Tours: ","Total du Tour 1: ")</f>
        <v>Total du Tour 1: </v>
      </c>
      <c r="F228" s="240"/>
      <c r="G228" s="157">
        <f>IF(OR(I228="DIS",R228="DIS"),"DIS",I228+R228)</f>
        <v>427</v>
      </c>
      <c r="H228" s="127"/>
      <c r="I228" s="78">
        <f>IF(S228&gt;1,"DIS",IF(OR(S228=1,COUNTA(I221:I226)&lt;6),SUM(I221:I226),SUM(I221:I226)-MAX(I221:I226)))</f>
        <v>427</v>
      </c>
      <c r="J228" s="251"/>
      <c r="K228" s="238"/>
      <c r="L228" s="238"/>
      <c r="M228" s="252"/>
      <c r="N228" s="25"/>
      <c r="O228" s="246"/>
      <c r="P228" s="246"/>
      <c r="Q228" s="247"/>
      <c r="R228" s="78">
        <f>IF(T228&gt;1,"DIS",IF(T228=1,SUM(R221:R226),IF(COUNT(R221:R226)&lt;$R$2,SUM(R221:R226),SUM(R221:R226)-MAX(R221:R226))))</f>
        <v>0</v>
      </c>
      <c r="S228" s="138">
        <f>SUM(S221:S226)</f>
        <v>0</v>
      </c>
      <c r="T228" s="16">
        <f>SUM(T221:T226)</f>
        <v>0</v>
      </c>
    </row>
    <row r="229" spans="1:17" ht="21" customHeight="1" thickBot="1" thickTop="1">
      <c r="A229" s="17"/>
      <c r="B229" s="16"/>
      <c r="C229" s="16"/>
      <c r="D229" s="16"/>
      <c r="E229" s="16"/>
      <c r="F229" s="16"/>
      <c r="G229" s="16"/>
      <c r="H229" s="16"/>
      <c r="J229" s="17"/>
      <c r="K229" s="16"/>
      <c r="L229" s="16"/>
      <c r="M229" s="16"/>
      <c r="N229" s="16"/>
      <c r="O229" s="16"/>
      <c r="P229" s="16"/>
      <c r="Q229" s="16"/>
    </row>
    <row r="230" spans="1:18" ht="18.75" customHeight="1" thickBot="1">
      <c r="A230" s="156"/>
      <c r="B230" s="152"/>
      <c r="C230" s="236" t="s">
        <v>41</v>
      </c>
      <c r="D230" s="237"/>
      <c r="E230" s="237"/>
      <c r="F230" s="146" t="str">
        <f>Prépa!D51</f>
        <v>ST CAST</v>
      </c>
      <c r="G230" s="147"/>
      <c r="H230" s="147"/>
      <c r="I230" s="151"/>
      <c r="J230" s="152"/>
      <c r="K230" s="152"/>
      <c r="L230" s="236"/>
      <c r="M230" s="236"/>
      <c r="N230" s="236"/>
      <c r="O230" s="146"/>
      <c r="P230" s="146"/>
      <c r="Q230" s="147"/>
      <c r="R230" s="148"/>
    </row>
    <row r="231" spans="1:20" ht="18.75" customHeight="1">
      <c r="A231" s="149"/>
      <c r="B231" s="133" t="s">
        <v>16</v>
      </c>
      <c r="C231" s="153" t="s">
        <v>47</v>
      </c>
      <c r="D231" s="154"/>
      <c r="E231" s="154"/>
      <c r="F231" s="154"/>
      <c r="G231" s="154"/>
      <c r="H231" s="155"/>
      <c r="I231" s="134" t="s">
        <v>48</v>
      </c>
      <c r="J231" s="150"/>
      <c r="K231" s="133" t="s">
        <v>16</v>
      </c>
      <c r="L231" s="241" t="s">
        <v>45</v>
      </c>
      <c r="M231" s="244"/>
      <c r="N231" s="244"/>
      <c r="O231" s="244"/>
      <c r="P231" s="244"/>
      <c r="Q231" s="245"/>
      <c r="R231" s="134" t="s">
        <v>46</v>
      </c>
      <c r="S231" s="67" t="s">
        <v>15</v>
      </c>
      <c r="T231" s="67" t="s">
        <v>15</v>
      </c>
    </row>
    <row r="232" spans="1:20" ht="18.75" customHeight="1">
      <c r="A232" s="139" t="s">
        <v>3</v>
      </c>
      <c r="B232" s="76">
        <f aca="true" t="shared" si="80" ref="B232:B237">IF(C232="","",VLOOKUP(C232,$BI$6:$BJ$17,2,FALSE))</f>
        <v>2</v>
      </c>
      <c r="C232" s="253" t="s">
        <v>297</v>
      </c>
      <c r="D232" s="254"/>
      <c r="E232" s="254"/>
      <c r="F232" s="254"/>
      <c r="G232" s="254"/>
      <c r="H232" s="255"/>
      <c r="I232" s="77">
        <v>80</v>
      </c>
      <c r="J232" s="75" t="s">
        <v>3</v>
      </c>
      <c r="K232" s="76">
        <f aca="true" t="shared" si="81" ref="K232:K237">IF(L232="","",VLOOKUP(L232,$BI$6:$BJ$17,2,FALSE))</f>
      </c>
      <c r="L232" s="259"/>
      <c r="M232" s="260"/>
      <c r="N232" s="260"/>
      <c r="O232" s="260"/>
      <c r="P232" s="260"/>
      <c r="Q232" s="261"/>
      <c r="R232" s="140"/>
      <c r="S232" s="16">
        <f aca="true" t="shared" si="82" ref="S232:S237">IF(ISTEXT(I232),1,0)</f>
        <v>0</v>
      </c>
      <c r="T232" s="73">
        <f aca="true" t="shared" si="83" ref="T232:T237">IF(ISTEXT(R232),1,0)</f>
        <v>0</v>
      </c>
    </row>
    <row r="233" spans="1:20" ht="18.75" customHeight="1">
      <c r="A233" s="141" t="s">
        <v>4</v>
      </c>
      <c r="B233" s="76">
        <f t="shared" si="80"/>
        <v>10.6</v>
      </c>
      <c r="C233" s="253" t="s">
        <v>303</v>
      </c>
      <c r="D233" s="254"/>
      <c r="E233" s="254"/>
      <c r="F233" s="254"/>
      <c r="G233" s="254"/>
      <c r="H233" s="255"/>
      <c r="I233" s="11">
        <v>96</v>
      </c>
      <c r="J233" s="10" t="s">
        <v>4</v>
      </c>
      <c r="K233" s="76">
        <f t="shared" si="81"/>
      </c>
      <c r="L233" s="201"/>
      <c r="M233" s="262"/>
      <c r="N233" s="262"/>
      <c r="O233" s="262"/>
      <c r="P233" s="262"/>
      <c r="Q233" s="263"/>
      <c r="R233" s="135"/>
      <c r="S233" s="16">
        <f t="shared" si="82"/>
        <v>0</v>
      </c>
      <c r="T233" s="73">
        <f t="shared" si="83"/>
        <v>0</v>
      </c>
    </row>
    <row r="234" spans="1:20" ht="18.75" customHeight="1">
      <c r="A234" s="141" t="s">
        <v>5</v>
      </c>
      <c r="B234" s="76">
        <f t="shared" si="80"/>
        <v>4.7</v>
      </c>
      <c r="C234" s="253" t="s">
        <v>299</v>
      </c>
      <c r="D234" s="254"/>
      <c r="E234" s="254"/>
      <c r="F234" s="254"/>
      <c r="G234" s="254"/>
      <c r="H234" s="255"/>
      <c r="I234" s="11">
        <v>88</v>
      </c>
      <c r="J234" s="10" t="s">
        <v>5</v>
      </c>
      <c r="K234" s="76">
        <f t="shared" si="81"/>
      </c>
      <c r="L234" s="201"/>
      <c r="M234" s="262"/>
      <c r="N234" s="262"/>
      <c r="O234" s="262"/>
      <c r="P234" s="262"/>
      <c r="Q234" s="263"/>
      <c r="R234" s="135"/>
      <c r="S234" s="16">
        <f t="shared" si="82"/>
        <v>0</v>
      </c>
      <c r="T234" s="73">
        <f t="shared" si="83"/>
        <v>0</v>
      </c>
    </row>
    <row r="235" spans="1:20" ht="18.75" customHeight="1">
      <c r="A235" s="141" t="s">
        <v>6</v>
      </c>
      <c r="B235" s="76">
        <f t="shared" si="80"/>
        <v>4.8</v>
      </c>
      <c r="C235" s="253" t="s">
        <v>300</v>
      </c>
      <c r="D235" s="254"/>
      <c r="E235" s="254"/>
      <c r="F235" s="254"/>
      <c r="G235" s="254"/>
      <c r="H235" s="255"/>
      <c r="I235" s="11">
        <v>88</v>
      </c>
      <c r="J235" s="10" t="s">
        <v>6</v>
      </c>
      <c r="K235" s="76">
        <f t="shared" si="81"/>
      </c>
      <c r="L235" s="264"/>
      <c r="M235" s="265"/>
      <c r="N235" s="265"/>
      <c r="O235" s="265"/>
      <c r="P235" s="265"/>
      <c r="Q235" s="265"/>
      <c r="R235" s="135"/>
      <c r="S235" s="16">
        <f t="shared" si="82"/>
        <v>0</v>
      </c>
      <c r="T235" s="73">
        <f t="shared" si="83"/>
        <v>0</v>
      </c>
    </row>
    <row r="236" spans="1:20" ht="18.75" customHeight="1">
      <c r="A236" s="141" t="s">
        <v>7</v>
      </c>
      <c r="B236" s="76">
        <f t="shared" si="80"/>
        <v>5.4</v>
      </c>
      <c r="C236" s="253" t="s">
        <v>301</v>
      </c>
      <c r="D236" s="254"/>
      <c r="E236" s="254"/>
      <c r="F236" s="254"/>
      <c r="G236" s="254"/>
      <c r="H236" s="255"/>
      <c r="I236" s="11">
        <v>90</v>
      </c>
      <c r="J236" s="10" t="s">
        <v>7</v>
      </c>
      <c r="K236" s="76">
        <f t="shared" si="81"/>
      </c>
      <c r="L236" s="264"/>
      <c r="M236" s="265"/>
      <c r="N236" s="265"/>
      <c r="O236" s="265"/>
      <c r="P236" s="265"/>
      <c r="Q236" s="266"/>
      <c r="R236" s="135"/>
      <c r="S236" s="16">
        <f t="shared" si="82"/>
        <v>0</v>
      </c>
      <c r="T236" s="73">
        <f t="shared" si="83"/>
        <v>0</v>
      </c>
    </row>
    <row r="237" spans="1:20" ht="18.75" customHeight="1" thickBot="1">
      <c r="A237" s="142" t="s">
        <v>37</v>
      </c>
      <c r="B237" s="136">
        <f t="shared" si="80"/>
        <v>4.3</v>
      </c>
      <c r="C237" s="256" t="s">
        <v>298</v>
      </c>
      <c r="D237" s="257"/>
      <c r="E237" s="257"/>
      <c r="F237" s="257"/>
      <c r="G237" s="257"/>
      <c r="H237" s="258"/>
      <c r="I237" s="144">
        <v>77</v>
      </c>
      <c r="J237" s="145" t="s">
        <v>37</v>
      </c>
      <c r="K237" s="136">
        <f t="shared" si="81"/>
      </c>
      <c r="L237" s="248"/>
      <c r="M237" s="249"/>
      <c r="N237" s="249"/>
      <c r="O237" s="249"/>
      <c r="P237" s="249"/>
      <c r="Q237" s="250"/>
      <c r="R237" s="137"/>
      <c r="S237" s="16">
        <f t="shared" si="82"/>
        <v>0</v>
      </c>
      <c r="T237" s="73">
        <f t="shared" si="83"/>
        <v>0</v>
      </c>
    </row>
    <row r="238" ht="9.75" customHeight="1" thickBot="1">
      <c r="S238" s="16"/>
    </row>
    <row r="239" spans="1:20" ht="24.75" customHeight="1" thickBot="1" thickTop="1">
      <c r="A239" s="238" t="str">
        <f>IF(SUM(R231:R237)&gt;0,"Classement Final : ","Classement 1er jour : ")</f>
        <v>Classement 1er jour : </v>
      </c>
      <c r="B239" s="238"/>
      <c r="C239" s="238"/>
      <c r="D239" s="13">
        <f>IF(COUNT(I232:I237)&lt;6,"",VLOOKUP(F230,'Cl.J1+Gén.'!$AH$11:$BL$34,31,FALSE))</f>
        <v>11</v>
      </c>
      <c r="E239" s="239" t="str">
        <f>IF(SUM(R232:R237)&gt;0,"Total des 2 Tours: ","Total du Tour 1: ")</f>
        <v>Total du Tour 1: </v>
      </c>
      <c r="F239" s="240"/>
      <c r="G239" s="157">
        <f>IF(OR(I239="DIS",R239="DIS"),"DIS",I239+R239)</f>
        <v>423</v>
      </c>
      <c r="H239" s="127"/>
      <c r="I239" s="78">
        <f>IF(S239&gt;1,"DIS",IF(OR(S239=1,COUNTA(I232:I237)&lt;6),SUM(I232:I237),SUM(I232:I237)-MAX(I232:I237)))</f>
        <v>423</v>
      </c>
      <c r="J239" s="251"/>
      <c r="K239" s="238"/>
      <c r="L239" s="238"/>
      <c r="M239" s="252"/>
      <c r="N239" s="25"/>
      <c r="O239" s="246"/>
      <c r="P239" s="246"/>
      <c r="Q239" s="247"/>
      <c r="R239" s="78">
        <f>IF(T239&gt;1,"DIS",IF(T239=1,SUM(R232:R237),IF(COUNT(R232:R237)&lt;$R$2,SUM(R232:R237),SUM(R232:R237)-MAX(R232:R237))))</f>
        <v>0</v>
      </c>
      <c r="S239" s="138">
        <f>SUM(S232:S237)</f>
        <v>0</v>
      </c>
      <c r="T239" s="16">
        <f>SUM(T232:T237)</f>
        <v>0</v>
      </c>
    </row>
    <row r="240" spans="1:17" ht="21" customHeight="1" thickBot="1" thickTop="1">
      <c r="A240" s="17"/>
      <c r="B240" s="16"/>
      <c r="C240" s="16"/>
      <c r="D240" s="16"/>
      <c r="E240" s="16"/>
      <c r="F240" s="16"/>
      <c r="G240" s="16"/>
      <c r="H240" s="16"/>
      <c r="J240" s="17"/>
      <c r="K240" s="16"/>
      <c r="L240" s="16"/>
      <c r="M240" s="16"/>
      <c r="N240" s="16"/>
      <c r="O240" s="16"/>
      <c r="P240" s="16"/>
      <c r="Q240" s="16"/>
    </row>
    <row r="241" spans="1:18" ht="18.75" customHeight="1" thickBot="1">
      <c r="A241" s="156"/>
      <c r="B241" s="152"/>
      <c r="C241" s="236" t="s">
        <v>41</v>
      </c>
      <c r="D241" s="237"/>
      <c r="E241" s="237"/>
      <c r="F241" s="146" t="str">
        <f>Prépa!D53</f>
        <v>ST SAMSON</v>
      </c>
      <c r="G241" s="147"/>
      <c r="H241" s="147"/>
      <c r="I241" s="151"/>
      <c r="J241" s="152"/>
      <c r="K241" s="152"/>
      <c r="L241" s="236"/>
      <c r="M241" s="236"/>
      <c r="N241" s="236"/>
      <c r="O241" s="146"/>
      <c r="P241" s="146"/>
      <c r="Q241" s="147"/>
      <c r="R241" s="148"/>
    </row>
    <row r="242" spans="1:20" ht="18.75" customHeight="1">
      <c r="A242" s="149"/>
      <c r="B242" s="133" t="s">
        <v>16</v>
      </c>
      <c r="C242" s="153" t="s">
        <v>47</v>
      </c>
      <c r="D242" s="154"/>
      <c r="E242" s="154"/>
      <c r="F242" s="154"/>
      <c r="G242" s="154"/>
      <c r="H242" s="155"/>
      <c r="I242" s="134" t="s">
        <v>48</v>
      </c>
      <c r="J242" s="150"/>
      <c r="K242" s="133" t="s">
        <v>16</v>
      </c>
      <c r="L242" s="241" t="s">
        <v>45</v>
      </c>
      <c r="M242" s="244"/>
      <c r="N242" s="244"/>
      <c r="O242" s="244"/>
      <c r="P242" s="244"/>
      <c r="Q242" s="245"/>
      <c r="R242" s="134" t="s">
        <v>46</v>
      </c>
      <c r="S242" s="67" t="s">
        <v>15</v>
      </c>
      <c r="T242" s="67" t="s">
        <v>15</v>
      </c>
    </row>
    <row r="243" spans="1:20" ht="18.75" customHeight="1">
      <c r="A243" s="139" t="s">
        <v>3</v>
      </c>
      <c r="B243" s="76">
        <f aca="true" t="shared" si="84" ref="B243:B248">IF(C243="","",VLOOKUP(C243,$BK$6:$BL$17,2,FALSE))</f>
        <v>8.9</v>
      </c>
      <c r="C243" s="253" t="s">
        <v>314</v>
      </c>
      <c r="D243" s="254"/>
      <c r="E243" s="254"/>
      <c r="F243" s="254"/>
      <c r="G243" s="254"/>
      <c r="H243" s="255"/>
      <c r="I243" s="77">
        <v>90</v>
      </c>
      <c r="J243" s="75" t="s">
        <v>3</v>
      </c>
      <c r="K243" s="76">
        <f aca="true" t="shared" si="85" ref="K243:K248">IF(L243="","",VLOOKUP(L243,$BK$6:$BL$17,2,FALSE))</f>
      </c>
      <c r="L243" s="259"/>
      <c r="M243" s="260"/>
      <c r="N243" s="260"/>
      <c r="O243" s="260"/>
      <c r="P243" s="260"/>
      <c r="Q243" s="261"/>
      <c r="R243" s="140"/>
      <c r="S243" s="16">
        <f aca="true" t="shared" si="86" ref="S243:S248">IF(ISTEXT(I243),1,0)</f>
        <v>0</v>
      </c>
      <c r="T243" s="73">
        <f aca="true" t="shared" si="87" ref="T243:T248">IF(ISTEXT(R243),1,0)</f>
        <v>0</v>
      </c>
    </row>
    <row r="244" spans="1:20" ht="18.75" customHeight="1">
      <c r="A244" s="141" t="s">
        <v>4</v>
      </c>
      <c r="B244" s="76">
        <f t="shared" si="84"/>
        <v>3.9</v>
      </c>
      <c r="C244" s="253" t="s">
        <v>310</v>
      </c>
      <c r="D244" s="254"/>
      <c r="E244" s="254"/>
      <c r="F244" s="254"/>
      <c r="G244" s="254"/>
      <c r="H244" s="255"/>
      <c r="I244" s="11">
        <v>76</v>
      </c>
      <c r="J244" s="10" t="s">
        <v>4</v>
      </c>
      <c r="K244" s="76">
        <f t="shared" si="85"/>
      </c>
      <c r="L244" s="201"/>
      <c r="M244" s="262"/>
      <c r="N244" s="262"/>
      <c r="O244" s="262"/>
      <c r="P244" s="262"/>
      <c r="Q244" s="263"/>
      <c r="R244" s="135"/>
      <c r="S244" s="16">
        <f t="shared" si="86"/>
        <v>0</v>
      </c>
      <c r="T244" s="73">
        <f t="shared" si="87"/>
        <v>0</v>
      </c>
    </row>
    <row r="245" spans="1:20" ht="18.75" customHeight="1">
      <c r="A245" s="141" t="s">
        <v>5</v>
      </c>
      <c r="B245" s="76">
        <f t="shared" si="84"/>
        <v>4.1</v>
      </c>
      <c r="C245" s="253" t="s">
        <v>312</v>
      </c>
      <c r="D245" s="254"/>
      <c r="E245" s="254"/>
      <c r="F245" s="254"/>
      <c r="G245" s="254"/>
      <c r="H245" s="255"/>
      <c r="I245" s="11">
        <v>84</v>
      </c>
      <c r="J245" s="10" t="s">
        <v>5</v>
      </c>
      <c r="K245" s="76">
        <f t="shared" si="85"/>
      </c>
      <c r="L245" s="201"/>
      <c r="M245" s="262"/>
      <c r="N245" s="262"/>
      <c r="O245" s="262"/>
      <c r="P245" s="262"/>
      <c r="Q245" s="263"/>
      <c r="R245" s="135"/>
      <c r="S245" s="16">
        <f t="shared" si="86"/>
        <v>0</v>
      </c>
      <c r="T245" s="73">
        <f t="shared" si="87"/>
        <v>0</v>
      </c>
    </row>
    <row r="246" spans="1:20" ht="18.75" customHeight="1">
      <c r="A246" s="141" t="s">
        <v>6</v>
      </c>
      <c r="B246" s="76">
        <f t="shared" si="84"/>
        <v>4.1</v>
      </c>
      <c r="C246" s="253" t="s">
        <v>311</v>
      </c>
      <c r="D246" s="254"/>
      <c r="E246" s="254"/>
      <c r="F246" s="254"/>
      <c r="G246" s="254"/>
      <c r="H246" s="255"/>
      <c r="I246" s="11">
        <v>83</v>
      </c>
      <c r="J246" s="10" t="s">
        <v>6</v>
      </c>
      <c r="K246" s="76">
        <f t="shared" si="85"/>
      </c>
      <c r="L246" s="264"/>
      <c r="M246" s="265"/>
      <c r="N246" s="265"/>
      <c r="O246" s="265"/>
      <c r="P246" s="265"/>
      <c r="Q246" s="265"/>
      <c r="R246" s="135"/>
      <c r="S246" s="16">
        <f t="shared" si="86"/>
        <v>0</v>
      </c>
      <c r="T246" s="73">
        <f t="shared" si="87"/>
        <v>0</v>
      </c>
    </row>
    <row r="247" spans="1:20" ht="18.75" customHeight="1">
      <c r="A247" s="141" t="s">
        <v>7</v>
      </c>
      <c r="B247" s="76">
        <f t="shared" si="84"/>
        <v>4.3</v>
      </c>
      <c r="C247" s="253" t="s">
        <v>313</v>
      </c>
      <c r="D247" s="254"/>
      <c r="E247" s="254"/>
      <c r="F247" s="254"/>
      <c r="G247" s="254"/>
      <c r="H247" s="255"/>
      <c r="I247" s="11">
        <v>79</v>
      </c>
      <c r="J247" s="10" t="s">
        <v>7</v>
      </c>
      <c r="K247" s="76">
        <f t="shared" si="85"/>
      </c>
      <c r="L247" s="264"/>
      <c r="M247" s="265"/>
      <c r="N247" s="265"/>
      <c r="O247" s="265"/>
      <c r="P247" s="265"/>
      <c r="Q247" s="266"/>
      <c r="R247" s="135"/>
      <c r="S247" s="16">
        <f t="shared" si="86"/>
        <v>0</v>
      </c>
      <c r="T247" s="73">
        <f t="shared" si="87"/>
        <v>0</v>
      </c>
    </row>
    <row r="248" spans="1:20" ht="18.75" customHeight="1" thickBot="1">
      <c r="A248" s="142" t="s">
        <v>37</v>
      </c>
      <c r="B248" s="136">
        <f t="shared" si="84"/>
        <v>1.8</v>
      </c>
      <c r="C248" s="256" t="s">
        <v>309</v>
      </c>
      <c r="D248" s="257"/>
      <c r="E248" s="257"/>
      <c r="F248" s="257"/>
      <c r="G248" s="257"/>
      <c r="H248" s="258"/>
      <c r="I248" s="144">
        <v>74</v>
      </c>
      <c r="J248" s="145" t="s">
        <v>37</v>
      </c>
      <c r="K248" s="136">
        <f t="shared" si="85"/>
      </c>
      <c r="L248" s="248"/>
      <c r="M248" s="249"/>
      <c r="N248" s="249"/>
      <c r="O248" s="249"/>
      <c r="P248" s="249"/>
      <c r="Q248" s="250"/>
      <c r="R248" s="137"/>
      <c r="S248" s="16">
        <f t="shared" si="86"/>
        <v>0</v>
      </c>
      <c r="T248" s="73">
        <f t="shared" si="87"/>
        <v>0</v>
      </c>
    </row>
    <row r="249" ht="9.75" customHeight="1" thickBot="1">
      <c r="S249" s="16"/>
    </row>
    <row r="250" spans="1:20" ht="24.75" customHeight="1" thickBot="1" thickTop="1">
      <c r="A250" s="238" t="str">
        <f>IF(SUM(R242:R248)&gt;0,"Classement Final : ","Classement 1er jour : ")</f>
        <v>Classement 1er jour : </v>
      </c>
      <c r="B250" s="238"/>
      <c r="C250" s="238"/>
      <c r="D250" s="13">
        <f>IF(COUNT(I243:I248)&lt;6,"",VLOOKUP(F241,'Cl.J1+Gén.'!$AH$11:$BL$34,31,FALSE))</f>
        <v>1</v>
      </c>
      <c r="E250" s="239" t="str">
        <f>IF(SUM(R243:R248)&gt;0,"Total des 2 Tours: ","Total du Tour 1: ")</f>
        <v>Total du Tour 1: </v>
      </c>
      <c r="F250" s="240"/>
      <c r="G250" s="157">
        <f>IF(OR(I250="DIS",R250="DIS"),"DIS",I250+R250)</f>
        <v>396</v>
      </c>
      <c r="H250" s="127"/>
      <c r="I250" s="78">
        <f>IF(S250&gt;1,"DIS",IF(OR(S250=1,COUNTA(I243:I248)&lt;6),SUM(I243:I248),SUM(I243:I248)-MAX(I243:I248)))</f>
        <v>396</v>
      </c>
      <c r="J250" s="251"/>
      <c r="K250" s="238"/>
      <c r="L250" s="238"/>
      <c r="M250" s="252"/>
      <c r="N250" s="25"/>
      <c r="O250" s="246"/>
      <c r="P250" s="246"/>
      <c r="Q250" s="247"/>
      <c r="R250" s="78">
        <f>IF(T250&gt;1,"DIS",IF(T250=1,SUM(R243:R248),IF(COUNT(R243:R248)&lt;$R$2,SUM(R243:R248),SUM(R243:R248)-MAX(R243:R248))))</f>
        <v>0</v>
      </c>
      <c r="S250" s="138">
        <f>SUM(S243:S248)</f>
        <v>0</v>
      </c>
      <c r="T250" s="16">
        <f>SUM(T243:T248)</f>
        <v>0</v>
      </c>
    </row>
    <row r="251" spans="1:17" ht="21" customHeight="1" thickBot="1" thickTop="1">
      <c r="A251" s="17"/>
      <c r="B251" s="16"/>
      <c r="C251" s="16"/>
      <c r="D251" s="16"/>
      <c r="E251" s="16"/>
      <c r="F251" s="16"/>
      <c r="G251" s="16"/>
      <c r="H251" s="16"/>
      <c r="J251" s="17"/>
      <c r="K251" s="16"/>
      <c r="L251" s="16"/>
      <c r="M251" s="16"/>
      <c r="N251" s="16"/>
      <c r="O251" s="16"/>
      <c r="P251" s="16"/>
      <c r="Q251" s="16"/>
    </row>
    <row r="252" spans="1:18" ht="18.75" customHeight="1" thickBot="1">
      <c r="A252" s="156"/>
      <c r="B252" s="152"/>
      <c r="C252" s="236" t="s">
        <v>41</v>
      </c>
      <c r="D252" s="237"/>
      <c r="E252" s="237"/>
      <c r="F252" s="146" t="str">
        <f>Prépa!D55</f>
        <v>TOURS ARDREE</v>
      </c>
      <c r="G252" s="147"/>
      <c r="H252" s="147"/>
      <c r="I252" s="151"/>
      <c r="J252" s="152"/>
      <c r="K252" s="152"/>
      <c r="L252" s="236"/>
      <c r="M252" s="236"/>
      <c r="N252" s="236"/>
      <c r="O252" s="146"/>
      <c r="P252" s="146"/>
      <c r="Q252" s="147"/>
      <c r="R252" s="148"/>
    </row>
    <row r="253" spans="1:20" ht="18.75" customHeight="1">
      <c r="A253" s="149"/>
      <c r="B253" s="133" t="s">
        <v>16</v>
      </c>
      <c r="C253" s="153" t="s">
        <v>47</v>
      </c>
      <c r="D253" s="154"/>
      <c r="E253" s="154"/>
      <c r="F253" s="154"/>
      <c r="G253" s="154"/>
      <c r="H253" s="155"/>
      <c r="I253" s="134" t="s">
        <v>48</v>
      </c>
      <c r="J253" s="150"/>
      <c r="K253" s="133" t="s">
        <v>16</v>
      </c>
      <c r="L253" s="241" t="s">
        <v>45</v>
      </c>
      <c r="M253" s="244"/>
      <c r="N253" s="244"/>
      <c r="O253" s="244"/>
      <c r="P253" s="244"/>
      <c r="Q253" s="245"/>
      <c r="R253" s="134" t="s">
        <v>46</v>
      </c>
      <c r="S253" s="67" t="s">
        <v>15</v>
      </c>
      <c r="T253" s="67" t="s">
        <v>15</v>
      </c>
    </row>
    <row r="254" spans="1:20" ht="18.75" customHeight="1">
      <c r="A254" s="139" t="s">
        <v>3</v>
      </c>
      <c r="B254" s="76">
        <f aca="true" t="shared" si="88" ref="B254:B259">IF(C254="","",VLOOKUP(C254,$BM$6:$BN$17,2,FALSE))</f>
        <v>11.7</v>
      </c>
      <c r="C254" s="253" t="s">
        <v>324</v>
      </c>
      <c r="D254" s="254"/>
      <c r="E254" s="254"/>
      <c r="F254" s="254"/>
      <c r="G254" s="254"/>
      <c r="H254" s="255"/>
      <c r="I254" s="77">
        <v>95</v>
      </c>
      <c r="J254" s="75" t="s">
        <v>3</v>
      </c>
      <c r="K254" s="76">
        <f aca="true" t="shared" si="89" ref="K254:K259">IF(L254="","",VLOOKUP(L254,$BM$6:$BN$17,2,FALSE))</f>
      </c>
      <c r="L254" s="259"/>
      <c r="M254" s="260"/>
      <c r="N254" s="260"/>
      <c r="O254" s="260"/>
      <c r="P254" s="260"/>
      <c r="Q254" s="261"/>
      <c r="R254" s="140"/>
      <c r="S254" s="16">
        <f aca="true" t="shared" si="90" ref="S254:S259">IF(ISTEXT(I254),1,0)</f>
        <v>0</v>
      </c>
      <c r="T254" s="73">
        <f aca="true" t="shared" si="91" ref="T254:T259">IF(ISTEXT(R254),1,0)</f>
        <v>0</v>
      </c>
    </row>
    <row r="255" spans="1:20" ht="18.75" customHeight="1">
      <c r="A255" s="141" t="s">
        <v>4</v>
      </c>
      <c r="B255" s="76">
        <f t="shared" si="88"/>
        <v>5.3</v>
      </c>
      <c r="C255" s="253" t="s">
        <v>319</v>
      </c>
      <c r="D255" s="254"/>
      <c r="E255" s="254"/>
      <c r="F255" s="254"/>
      <c r="G255" s="254"/>
      <c r="H255" s="255"/>
      <c r="I255" s="11">
        <v>74</v>
      </c>
      <c r="J255" s="10" t="s">
        <v>4</v>
      </c>
      <c r="K255" s="76">
        <f t="shared" si="89"/>
      </c>
      <c r="L255" s="201"/>
      <c r="M255" s="262"/>
      <c r="N255" s="262"/>
      <c r="O255" s="262"/>
      <c r="P255" s="262"/>
      <c r="Q255" s="263"/>
      <c r="R255" s="135"/>
      <c r="S255" s="16">
        <f t="shared" si="90"/>
        <v>0</v>
      </c>
      <c r="T255" s="73">
        <f t="shared" si="91"/>
        <v>0</v>
      </c>
    </row>
    <row r="256" spans="1:20" ht="18.75" customHeight="1">
      <c r="A256" s="141" t="s">
        <v>5</v>
      </c>
      <c r="B256" s="76">
        <f t="shared" si="88"/>
        <v>8.8</v>
      </c>
      <c r="C256" s="253" t="s">
        <v>322</v>
      </c>
      <c r="D256" s="254"/>
      <c r="E256" s="254"/>
      <c r="F256" s="254"/>
      <c r="G256" s="254"/>
      <c r="H256" s="255"/>
      <c r="I256" s="11">
        <v>98</v>
      </c>
      <c r="J256" s="10" t="s">
        <v>5</v>
      </c>
      <c r="K256" s="76">
        <f t="shared" si="89"/>
      </c>
      <c r="L256" s="201"/>
      <c r="M256" s="262"/>
      <c r="N256" s="262"/>
      <c r="O256" s="262"/>
      <c r="P256" s="262"/>
      <c r="Q256" s="263"/>
      <c r="R256" s="135"/>
      <c r="S256" s="16">
        <f t="shared" si="90"/>
        <v>0</v>
      </c>
      <c r="T256" s="73">
        <f t="shared" si="91"/>
        <v>0</v>
      </c>
    </row>
    <row r="257" spans="1:20" ht="18.75" customHeight="1">
      <c r="A257" s="141" t="s">
        <v>6</v>
      </c>
      <c r="B257" s="76">
        <f t="shared" si="88"/>
        <v>5.2</v>
      </c>
      <c r="C257" s="253" t="s">
        <v>318</v>
      </c>
      <c r="D257" s="254"/>
      <c r="E257" s="254"/>
      <c r="F257" s="254"/>
      <c r="G257" s="254"/>
      <c r="H257" s="255"/>
      <c r="I257" s="11">
        <v>81</v>
      </c>
      <c r="J257" s="10" t="s">
        <v>6</v>
      </c>
      <c r="K257" s="76">
        <f t="shared" si="89"/>
      </c>
      <c r="L257" s="264"/>
      <c r="M257" s="265"/>
      <c r="N257" s="265"/>
      <c r="O257" s="265"/>
      <c r="P257" s="265"/>
      <c r="Q257" s="265"/>
      <c r="R257" s="135"/>
      <c r="S257" s="16">
        <f t="shared" si="90"/>
        <v>0</v>
      </c>
      <c r="T257" s="73">
        <f t="shared" si="91"/>
        <v>0</v>
      </c>
    </row>
    <row r="258" spans="1:20" ht="18.75" customHeight="1">
      <c r="A258" s="141" t="s">
        <v>7</v>
      </c>
      <c r="B258" s="76">
        <f t="shared" si="88"/>
        <v>8</v>
      </c>
      <c r="C258" s="253" t="s">
        <v>321</v>
      </c>
      <c r="D258" s="254"/>
      <c r="E258" s="254"/>
      <c r="F258" s="254"/>
      <c r="G258" s="254"/>
      <c r="H258" s="255"/>
      <c r="I258" s="11">
        <v>93</v>
      </c>
      <c r="J258" s="10" t="s">
        <v>7</v>
      </c>
      <c r="K258" s="76">
        <f t="shared" si="89"/>
      </c>
      <c r="L258" s="264"/>
      <c r="M258" s="265"/>
      <c r="N258" s="265"/>
      <c r="O258" s="265"/>
      <c r="P258" s="265"/>
      <c r="Q258" s="266"/>
      <c r="R258" s="135"/>
      <c r="S258" s="16">
        <f t="shared" si="90"/>
        <v>0</v>
      </c>
      <c r="T258" s="73">
        <f t="shared" si="91"/>
        <v>0</v>
      </c>
    </row>
    <row r="259" spans="1:20" ht="18.75" customHeight="1" thickBot="1">
      <c r="A259" s="142" t="s">
        <v>37</v>
      </c>
      <c r="B259" s="136">
        <f t="shared" si="88"/>
        <v>7.4</v>
      </c>
      <c r="C259" s="256" t="s">
        <v>320</v>
      </c>
      <c r="D259" s="257"/>
      <c r="E259" s="257"/>
      <c r="F259" s="257"/>
      <c r="G259" s="257"/>
      <c r="H259" s="258"/>
      <c r="I259" s="144">
        <v>86</v>
      </c>
      <c r="J259" s="145" t="s">
        <v>37</v>
      </c>
      <c r="K259" s="136">
        <f t="shared" si="89"/>
      </c>
      <c r="L259" s="248"/>
      <c r="M259" s="249"/>
      <c r="N259" s="249"/>
      <c r="O259" s="249"/>
      <c r="P259" s="249"/>
      <c r="Q259" s="250"/>
      <c r="R259" s="137"/>
      <c r="S259" s="16">
        <f t="shared" si="90"/>
        <v>0</v>
      </c>
      <c r="T259" s="73">
        <f t="shared" si="91"/>
        <v>0</v>
      </c>
    </row>
    <row r="260" ht="9.75" customHeight="1" thickBot="1">
      <c r="S260" s="16"/>
    </row>
    <row r="261" spans="1:20" ht="24.75" customHeight="1" thickBot="1" thickTop="1">
      <c r="A261" s="238" t="str">
        <f>IF(SUM(R253:R259)&gt;0,"Classement Final : ","Classement 1er jour : ")</f>
        <v>Classement 1er jour : </v>
      </c>
      <c r="B261" s="238"/>
      <c r="C261" s="238"/>
      <c r="D261" s="13">
        <f>IF(COUNT(I254:I259)&lt;6,"",VLOOKUP(F252,'Cl.J1+Gén.'!$AH$11:$BL$34,31,FALSE))</f>
        <v>16</v>
      </c>
      <c r="E261" s="239" t="str">
        <f>IF(SUM(R254:R259)&gt;0,"Total des 2 Tours: ","Total du Tour 1: ")</f>
        <v>Total du Tour 1: </v>
      </c>
      <c r="F261" s="240"/>
      <c r="G261" s="157">
        <f>IF(OR(I261="DIS",R261="DIS"),"DIS",I261+R261)</f>
        <v>429</v>
      </c>
      <c r="H261" s="127"/>
      <c r="I261" s="78">
        <f>IF(S261&gt;1,"DIS",IF(OR(S261=1,COUNTA(I254:I259)&lt;6),SUM(I254:I259),SUM(I254:I259)-MAX(I254:I259)))</f>
        <v>429</v>
      </c>
      <c r="J261" s="251"/>
      <c r="K261" s="238"/>
      <c r="L261" s="238"/>
      <c r="M261" s="252"/>
      <c r="N261" s="25"/>
      <c r="O261" s="246"/>
      <c r="P261" s="246"/>
      <c r="Q261" s="247"/>
      <c r="R261" s="78">
        <f>IF(T261&gt;1,"DIS",IF(T261=1,SUM(R254:R259),IF(COUNT(R254:R259)&lt;$R$2,SUM(R254:R259),SUM(R254:R259)-MAX(R254:R259))))</f>
        <v>0</v>
      </c>
      <c r="S261" s="138">
        <f>SUM(S254:S259)</f>
        <v>0</v>
      </c>
      <c r="T261" s="16">
        <f>SUM(T254:T259)</f>
        <v>0</v>
      </c>
    </row>
    <row r="262" spans="1:18" ht="21" customHeight="1" hidden="1" thickBot="1" thickTop="1">
      <c r="A262" s="12"/>
      <c r="D262" s="16"/>
      <c r="E262" s="25"/>
      <c r="F262" s="15"/>
      <c r="G262" s="16"/>
      <c r="H262" s="16"/>
      <c r="I262" s="24"/>
      <c r="J262" s="12"/>
      <c r="M262" s="16"/>
      <c r="N262" s="25"/>
      <c r="O262" s="15"/>
      <c r="P262" s="15"/>
      <c r="Q262" s="16"/>
      <c r="R262" s="24"/>
    </row>
    <row r="263" spans="1:18" ht="18.75" customHeight="1" hidden="1" thickBot="1">
      <c r="A263" s="156"/>
      <c r="B263" s="152"/>
      <c r="C263" s="236" t="s">
        <v>41</v>
      </c>
      <c r="D263" s="237"/>
      <c r="E263" s="237"/>
      <c r="F263" s="146">
        <f>Prépa!D57</f>
        <v>0</v>
      </c>
      <c r="G263" s="147"/>
      <c r="H263" s="147"/>
      <c r="I263" s="151"/>
      <c r="J263" s="152"/>
      <c r="K263" s="152"/>
      <c r="L263" s="236"/>
      <c r="M263" s="236"/>
      <c r="N263" s="236"/>
      <c r="O263" s="146"/>
      <c r="P263" s="146"/>
      <c r="Q263" s="147"/>
      <c r="R263" s="148"/>
    </row>
    <row r="264" spans="1:20" ht="18.75" customHeight="1" hidden="1">
      <c r="A264" s="149"/>
      <c r="B264" s="133" t="s">
        <v>16</v>
      </c>
      <c r="C264" s="153" t="s">
        <v>47</v>
      </c>
      <c r="D264" s="154"/>
      <c r="E264" s="154"/>
      <c r="F264" s="154"/>
      <c r="G264" s="154"/>
      <c r="H264" s="155"/>
      <c r="I264" s="134" t="s">
        <v>48</v>
      </c>
      <c r="J264" s="150"/>
      <c r="K264" s="133" t="s">
        <v>16</v>
      </c>
      <c r="L264" s="241" t="s">
        <v>45</v>
      </c>
      <c r="M264" s="244"/>
      <c r="N264" s="244"/>
      <c r="O264" s="244"/>
      <c r="P264" s="244"/>
      <c r="Q264" s="245"/>
      <c r="R264" s="134" t="s">
        <v>46</v>
      </c>
      <c r="S264" s="67" t="s">
        <v>15</v>
      </c>
      <c r="T264" s="67" t="s">
        <v>15</v>
      </c>
    </row>
    <row r="265" spans="1:20" ht="18.75" customHeight="1" hidden="1">
      <c r="A265" s="139" t="s">
        <v>3</v>
      </c>
      <c r="B265" s="76">
        <f aca="true" t="shared" si="92" ref="B265:B270">IF(C265="","",VLOOKUP(C265,$BO$6:$BP$17,2,FALSE))</f>
      </c>
      <c r="C265" s="253"/>
      <c r="D265" s="254"/>
      <c r="E265" s="254"/>
      <c r="F265" s="254"/>
      <c r="G265" s="254"/>
      <c r="H265" s="255"/>
      <c r="I265" s="77"/>
      <c r="J265" s="75" t="s">
        <v>3</v>
      </c>
      <c r="K265" s="76">
        <f aca="true" t="shared" si="93" ref="K265:K270">IF(L265="","",VLOOKUP(L265,$BO$6:$BP$17,2,FALSE))</f>
      </c>
      <c r="L265" s="259"/>
      <c r="M265" s="260"/>
      <c r="N265" s="260"/>
      <c r="O265" s="260"/>
      <c r="P265" s="260"/>
      <c r="Q265" s="261"/>
      <c r="R265" s="140"/>
      <c r="S265" s="16">
        <f aca="true" t="shared" si="94" ref="S265:S270">IF(ISTEXT(I265),1,0)</f>
        <v>0</v>
      </c>
      <c r="T265" s="73">
        <f aca="true" t="shared" si="95" ref="T265:T270">IF(ISTEXT(R265),1,0)</f>
        <v>0</v>
      </c>
    </row>
    <row r="266" spans="1:20" ht="18.75" customHeight="1" hidden="1">
      <c r="A266" s="141" t="s">
        <v>4</v>
      </c>
      <c r="B266" s="76">
        <f t="shared" si="92"/>
      </c>
      <c r="C266" s="253"/>
      <c r="D266" s="254"/>
      <c r="E266" s="254"/>
      <c r="F266" s="254"/>
      <c r="G266" s="254"/>
      <c r="H266" s="255"/>
      <c r="I266" s="11"/>
      <c r="J266" s="10" t="s">
        <v>4</v>
      </c>
      <c r="K266" s="76">
        <f t="shared" si="93"/>
      </c>
      <c r="L266" s="201"/>
      <c r="M266" s="262"/>
      <c r="N266" s="262"/>
      <c r="O266" s="262"/>
      <c r="P266" s="262"/>
      <c r="Q266" s="263"/>
      <c r="R266" s="135"/>
      <c r="S266" s="16">
        <f t="shared" si="94"/>
        <v>0</v>
      </c>
      <c r="T266" s="73">
        <f t="shared" si="95"/>
        <v>0</v>
      </c>
    </row>
    <row r="267" spans="1:20" ht="18.75" customHeight="1" hidden="1">
      <c r="A267" s="141" t="s">
        <v>5</v>
      </c>
      <c r="B267" s="76">
        <f t="shared" si="92"/>
      </c>
      <c r="C267" s="253"/>
      <c r="D267" s="254"/>
      <c r="E267" s="254"/>
      <c r="F267" s="254"/>
      <c r="G267" s="254"/>
      <c r="H267" s="255"/>
      <c r="I267" s="11"/>
      <c r="J267" s="10" t="s">
        <v>5</v>
      </c>
      <c r="K267" s="76">
        <f t="shared" si="93"/>
      </c>
      <c r="L267" s="201"/>
      <c r="M267" s="262"/>
      <c r="N267" s="262"/>
      <c r="O267" s="262"/>
      <c r="P267" s="262"/>
      <c r="Q267" s="263"/>
      <c r="R267" s="135"/>
      <c r="S267" s="16">
        <f t="shared" si="94"/>
        <v>0</v>
      </c>
      <c r="T267" s="73">
        <f t="shared" si="95"/>
        <v>0</v>
      </c>
    </row>
    <row r="268" spans="1:20" ht="18.75" customHeight="1" hidden="1">
      <c r="A268" s="141" t="s">
        <v>6</v>
      </c>
      <c r="B268" s="76">
        <f t="shared" si="92"/>
      </c>
      <c r="C268" s="253"/>
      <c r="D268" s="254"/>
      <c r="E268" s="254"/>
      <c r="F268" s="254"/>
      <c r="G268" s="254"/>
      <c r="H268" s="255"/>
      <c r="I268" s="11"/>
      <c r="J268" s="10" t="s">
        <v>6</v>
      </c>
      <c r="K268" s="76">
        <f t="shared" si="93"/>
      </c>
      <c r="L268" s="264"/>
      <c r="M268" s="265"/>
      <c r="N268" s="265"/>
      <c r="O268" s="265"/>
      <c r="P268" s="265"/>
      <c r="Q268" s="265"/>
      <c r="R268" s="135"/>
      <c r="S268" s="16">
        <f t="shared" si="94"/>
        <v>0</v>
      </c>
      <c r="T268" s="73">
        <f t="shared" si="95"/>
        <v>0</v>
      </c>
    </row>
    <row r="269" spans="1:20" ht="18.75" customHeight="1" hidden="1">
      <c r="A269" s="141" t="s">
        <v>7</v>
      </c>
      <c r="B269" s="76">
        <f t="shared" si="92"/>
      </c>
      <c r="C269" s="253"/>
      <c r="D269" s="254"/>
      <c r="E269" s="254"/>
      <c r="F269" s="254"/>
      <c r="G269" s="254"/>
      <c r="H269" s="255"/>
      <c r="I269" s="11"/>
      <c r="J269" s="10" t="s">
        <v>7</v>
      </c>
      <c r="K269" s="76">
        <f t="shared" si="93"/>
      </c>
      <c r="L269" s="264"/>
      <c r="M269" s="265"/>
      <c r="N269" s="265"/>
      <c r="O269" s="265"/>
      <c r="P269" s="265"/>
      <c r="Q269" s="266"/>
      <c r="R269" s="135"/>
      <c r="S269" s="16">
        <f t="shared" si="94"/>
        <v>0</v>
      </c>
      <c r="T269" s="73">
        <f t="shared" si="95"/>
        <v>0</v>
      </c>
    </row>
    <row r="270" spans="1:20" ht="18.75" customHeight="1" hidden="1" thickBot="1">
      <c r="A270" s="142" t="s">
        <v>37</v>
      </c>
      <c r="B270" s="136">
        <f t="shared" si="92"/>
      </c>
      <c r="C270" s="256"/>
      <c r="D270" s="257"/>
      <c r="E270" s="257"/>
      <c r="F270" s="257"/>
      <c r="G270" s="257"/>
      <c r="H270" s="258"/>
      <c r="I270" s="144"/>
      <c r="J270" s="145" t="s">
        <v>37</v>
      </c>
      <c r="K270" s="136">
        <f t="shared" si="93"/>
      </c>
      <c r="L270" s="248"/>
      <c r="M270" s="249"/>
      <c r="N270" s="249"/>
      <c r="O270" s="249"/>
      <c r="P270" s="249"/>
      <c r="Q270" s="250"/>
      <c r="R270" s="137"/>
      <c r="S270" s="16">
        <f t="shared" si="94"/>
        <v>0</v>
      </c>
      <c r="T270" s="73">
        <f t="shared" si="95"/>
        <v>0</v>
      </c>
    </row>
    <row r="271" ht="9.75" customHeight="1" hidden="1" thickBot="1">
      <c r="S271" s="16"/>
    </row>
    <row r="272" spans="1:20" ht="24.75" customHeight="1" hidden="1" thickBot="1" thickTop="1">
      <c r="A272" s="238" t="str">
        <f>IF(SUM(R264:R270)&gt;0,"Classement Final : ","Classement 1er jour : ")</f>
        <v>Classement 1er jour : </v>
      </c>
      <c r="B272" s="238"/>
      <c r="C272" s="238"/>
      <c r="D272" s="13">
        <f>IF(COUNT(I265:I270)&lt;6,"",VLOOKUP(F263,'Cl.J1+Gén.'!$AH$11:$BL$34,31,FALSE))</f>
      </c>
      <c r="E272" s="239" t="str">
        <f>IF(SUM(R265:R270)&gt;0,"Total des 2 Tours: ","Total du Tour 1: ")</f>
        <v>Total du Tour 1: </v>
      </c>
      <c r="F272" s="240"/>
      <c r="G272" s="157">
        <f>IF(OR(I272="DIS",R272="DIS"),"DIS",I272+R272)</f>
        <v>0</v>
      </c>
      <c r="H272" s="127"/>
      <c r="I272" s="78">
        <f>IF(S272&gt;1,"DIS",IF(OR(S272=1,COUNTA(I265:I270)&lt;6),SUM(I265:I270),SUM(I265:I270)-MAX(I265:I270)))</f>
        <v>0</v>
      </c>
      <c r="J272" s="251"/>
      <c r="K272" s="238"/>
      <c r="L272" s="238"/>
      <c r="M272" s="252"/>
      <c r="N272" s="25"/>
      <c r="O272" s="246"/>
      <c r="P272" s="246"/>
      <c r="Q272" s="247"/>
      <c r="R272" s="78">
        <f>IF(T272&gt;1,"DIS",IF(T272=1,SUM(R265:R270),IF(COUNT(R265:R270)&lt;$R$2,SUM(R265:R270),SUM(R265:R270)-MAX(R265:R270))))</f>
        <v>0</v>
      </c>
      <c r="S272" s="138">
        <f>SUM(S265:S270)</f>
        <v>0</v>
      </c>
      <c r="T272" s="16">
        <f>SUM(T265:T270)</f>
        <v>0</v>
      </c>
    </row>
    <row r="273" ht="21" customHeight="1" hidden="1" thickTop="1"/>
    <row r="274" ht="18.75" thickTop="1"/>
  </sheetData>
  <sheetProtection sheet="1" objects="1" scenarios="1" selectLockedCells="1"/>
  <mergeCells count="461">
    <mergeCell ref="C17:G17"/>
    <mergeCell ref="C21:E21"/>
    <mergeCell ref="C32:E32"/>
    <mergeCell ref="C175:E175"/>
    <mergeCell ref="C186:E186"/>
    <mergeCell ref="C197:E197"/>
    <mergeCell ref="C190:H190"/>
    <mergeCell ref="C191:H191"/>
    <mergeCell ref="C192:H192"/>
    <mergeCell ref="C193:H193"/>
    <mergeCell ref="C230:E230"/>
    <mergeCell ref="C153:E153"/>
    <mergeCell ref="C131:E131"/>
    <mergeCell ref="C120:E120"/>
    <mergeCell ref="C109:E109"/>
    <mergeCell ref="C98:E98"/>
    <mergeCell ref="C208:E208"/>
    <mergeCell ref="C219:E219"/>
    <mergeCell ref="C221:H221"/>
    <mergeCell ref="C222:H222"/>
    <mergeCell ref="L14:Q14"/>
    <mergeCell ref="L15:Q15"/>
    <mergeCell ref="L16:Q16"/>
    <mergeCell ref="L17:Q17"/>
    <mergeCell ref="O19:Q19"/>
    <mergeCell ref="J8:R8"/>
    <mergeCell ref="L10:N10"/>
    <mergeCell ref="L12:Q12"/>
    <mergeCell ref="L13:Q13"/>
    <mergeCell ref="L21:N21"/>
    <mergeCell ref="L23:Q23"/>
    <mergeCell ref="L24:Q24"/>
    <mergeCell ref="L25:Q25"/>
    <mergeCell ref="L26:Q26"/>
    <mergeCell ref="L27:Q27"/>
    <mergeCell ref="L28:Q28"/>
    <mergeCell ref="J30:M30"/>
    <mergeCell ref="O30:Q30"/>
    <mergeCell ref="L32:N32"/>
    <mergeCell ref="L34:Q34"/>
    <mergeCell ref="L35:Q35"/>
    <mergeCell ref="L36:Q36"/>
    <mergeCell ref="L37:Q37"/>
    <mergeCell ref="L38:Q38"/>
    <mergeCell ref="L39:Q39"/>
    <mergeCell ref="J41:M41"/>
    <mergeCell ref="O41:Q41"/>
    <mergeCell ref="L43:N43"/>
    <mergeCell ref="L45:Q45"/>
    <mergeCell ref="L46:Q46"/>
    <mergeCell ref="L47:Q47"/>
    <mergeCell ref="L48:Q48"/>
    <mergeCell ref="L49:Q49"/>
    <mergeCell ref="L50:Q50"/>
    <mergeCell ref="J52:M52"/>
    <mergeCell ref="O52:Q52"/>
    <mergeCell ref="L54:N54"/>
    <mergeCell ref="L56:Q56"/>
    <mergeCell ref="L57:Q57"/>
    <mergeCell ref="L58:Q58"/>
    <mergeCell ref="L59:Q59"/>
    <mergeCell ref="L60:Q60"/>
    <mergeCell ref="L61:Q61"/>
    <mergeCell ref="J63:M63"/>
    <mergeCell ref="O63:Q63"/>
    <mergeCell ref="L65:N65"/>
    <mergeCell ref="L67:Q67"/>
    <mergeCell ref="L68:Q68"/>
    <mergeCell ref="L69:Q69"/>
    <mergeCell ref="L70:Q70"/>
    <mergeCell ref="L71:Q71"/>
    <mergeCell ref="L72:Q72"/>
    <mergeCell ref="J74:M74"/>
    <mergeCell ref="O74:Q74"/>
    <mergeCell ref="L76:N76"/>
    <mergeCell ref="L78:Q78"/>
    <mergeCell ref="L79:Q79"/>
    <mergeCell ref="L80:Q80"/>
    <mergeCell ref="L81:Q81"/>
    <mergeCell ref="L82:Q82"/>
    <mergeCell ref="L83:Q83"/>
    <mergeCell ref="J85:M85"/>
    <mergeCell ref="O85:Q85"/>
    <mergeCell ref="L87:N87"/>
    <mergeCell ref="L89:Q89"/>
    <mergeCell ref="L90:Q90"/>
    <mergeCell ref="L91:Q91"/>
    <mergeCell ref="L92:Q92"/>
    <mergeCell ref="L93:Q93"/>
    <mergeCell ref="L94:Q94"/>
    <mergeCell ref="J96:M96"/>
    <mergeCell ref="O96:Q96"/>
    <mergeCell ref="L98:N98"/>
    <mergeCell ref="L100:Q100"/>
    <mergeCell ref="L101:Q101"/>
    <mergeCell ref="L102:Q102"/>
    <mergeCell ref="L103:Q103"/>
    <mergeCell ref="L104:Q104"/>
    <mergeCell ref="L105:Q105"/>
    <mergeCell ref="J107:M107"/>
    <mergeCell ref="O107:Q107"/>
    <mergeCell ref="L122:Q122"/>
    <mergeCell ref="L123:Q123"/>
    <mergeCell ref="L109:N109"/>
    <mergeCell ref="L111:Q111"/>
    <mergeCell ref="L112:Q112"/>
    <mergeCell ref="L113:Q113"/>
    <mergeCell ref="L114:Q114"/>
    <mergeCell ref="L115:Q115"/>
    <mergeCell ref="O118:Q118"/>
    <mergeCell ref="L120:N120"/>
    <mergeCell ref="L124:Q124"/>
    <mergeCell ref="L125:Q125"/>
    <mergeCell ref="L126:Q126"/>
    <mergeCell ref="L127:Q127"/>
    <mergeCell ref="J129:M129"/>
    <mergeCell ref="O129:Q129"/>
    <mergeCell ref="L131:N131"/>
    <mergeCell ref="L133:Q133"/>
    <mergeCell ref="L134:Q134"/>
    <mergeCell ref="L135:Q135"/>
    <mergeCell ref="L136:Q136"/>
    <mergeCell ref="L137:Q137"/>
    <mergeCell ref="L138:Q138"/>
    <mergeCell ref="J140:M140"/>
    <mergeCell ref="O140:Q140"/>
    <mergeCell ref="L142:N142"/>
    <mergeCell ref="L144:Q144"/>
    <mergeCell ref="L145:Q145"/>
    <mergeCell ref="L146:Q146"/>
    <mergeCell ref="L147:Q147"/>
    <mergeCell ref="L148:Q148"/>
    <mergeCell ref="L149:Q149"/>
    <mergeCell ref="J151:M151"/>
    <mergeCell ref="O151:Q151"/>
    <mergeCell ref="L153:N153"/>
    <mergeCell ref="L155:Q155"/>
    <mergeCell ref="L156:Q156"/>
    <mergeCell ref="L157:Q157"/>
    <mergeCell ref="L158:Q158"/>
    <mergeCell ref="L159:Q159"/>
    <mergeCell ref="L160:Q160"/>
    <mergeCell ref="J162:M162"/>
    <mergeCell ref="O162:Q162"/>
    <mergeCell ref="L164:N164"/>
    <mergeCell ref="L166:Q166"/>
    <mergeCell ref="L167:Q167"/>
    <mergeCell ref="L168:Q168"/>
    <mergeCell ref="L169:Q169"/>
    <mergeCell ref="L170:Q170"/>
    <mergeCell ref="L171:Q171"/>
    <mergeCell ref="J173:M173"/>
    <mergeCell ref="O173:Q173"/>
    <mergeCell ref="L188:Q188"/>
    <mergeCell ref="L189:Q189"/>
    <mergeCell ref="L175:N175"/>
    <mergeCell ref="L177:Q177"/>
    <mergeCell ref="L178:Q178"/>
    <mergeCell ref="L179:Q179"/>
    <mergeCell ref="L180:Q180"/>
    <mergeCell ref="L181:Q181"/>
    <mergeCell ref="L182:Q182"/>
    <mergeCell ref="J184:M184"/>
    <mergeCell ref="L190:Q190"/>
    <mergeCell ref="L191:Q191"/>
    <mergeCell ref="L192:Q192"/>
    <mergeCell ref="L193:Q193"/>
    <mergeCell ref="J195:M195"/>
    <mergeCell ref="O195:Q195"/>
    <mergeCell ref="L197:N197"/>
    <mergeCell ref="L199:Q199"/>
    <mergeCell ref="L200:Q200"/>
    <mergeCell ref="L201:Q201"/>
    <mergeCell ref="L202:Q202"/>
    <mergeCell ref="L203:Q203"/>
    <mergeCell ref="L198:Q198"/>
    <mergeCell ref="L204:Q204"/>
    <mergeCell ref="J206:M206"/>
    <mergeCell ref="O206:Q206"/>
    <mergeCell ref="L208:N208"/>
    <mergeCell ref="L210:Q210"/>
    <mergeCell ref="L211:Q211"/>
    <mergeCell ref="L209:Q209"/>
    <mergeCell ref="L212:Q212"/>
    <mergeCell ref="L213:Q213"/>
    <mergeCell ref="L214:Q214"/>
    <mergeCell ref="L215:Q215"/>
    <mergeCell ref="J217:M217"/>
    <mergeCell ref="O217:Q217"/>
    <mergeCell ref="L219:N219"/>
    <mergeCell ref="L221:Q221"/>
    <mergeCell ref="L222:Q222"/>
    <mergeCell ref="L223:Q223"/>
    <mergeCell ref="L224:Q224"/>
    <mergeCell ref="L225:Q225"/>
    <mergeCell ref="L220:Q220"/>
    <mergeCell ref="L226:Q226"/>
    <mergeCell ref="J228:M228"/>
    <mergeCell ref="O228:Q228"/>
    <mergeCell ref="L230:N230"/>
    <mergeCell ref="L232:Q232"/>
    <mergeCell ref="L233:Q233"/>
    <mergeCell ref="L231:Q231"/>
    <mergeCell ref="L234:Q234"/>
    <mergeCell ref="L235:Q235"/>
    <mergeCell ref="L236:Q236"/>
    <mergeCell ref="L237:Q237"/>
    <mergeCell ref="J239:M239"/>
    <mergeCell ref="O239:Q239"/>
    <mergeCell ref="L254:Q254"/>
    <mergeCell ref="L255:Q255"/>
    <mergeCell ref="L241:N241"/>
    <mergeCell ref="L243:Q243"/>
    <mergeCell ref="L244:Q244"/>
    <mergeCell ref="L245:Q245"/>
    <mergeCell ref="L246:Q246"/>
    <mergeCell ref="L247:Q247"/>
    <mergeCell ref="L242:Q242"/>
    <mergeCell ref="L253:Q253"/>
    <mergeCell ref="L256:Q256"/>
    <mergeCell ref="L257:Q257"/>
    <mergeCell ref="L258:Q258"/>
    <mergeCell ref="L259:Q259"/>
    <mergeCell ref="J261:M261"/>
    <mergeCell ref="O261:Q261"/>
    <mergeCell ref="L263:N263"/>
    <mergeCell ref="L265:Q265"/>
    <mergeCell ref="L266:Q266"/>
    <mergeCell ref="L267:Q267"/>
    <mergeCell ref="L268:Q268"/>
    <mergeCell ref="L269:Q269"/>
    <mergeCell ref="C269:H269"/>
    <mergeCell ref="C270:H270"/>
    <mergeCell ref="A272:C272"/>
    <mergeCell ref="E272:F272"/>
    <mergeCell ref="L270:Q270"/>
    <mergeCell ref="J272:M272"/>
    <mergeCell ref="O272:Q272"/>
    <mergeCell ref="C258:H258"/>
    <mergeCell ref="C259:H259"/>
    <mergeCell ref="C265:H265"/>
    <mergeCell ref="C266:H266"/>
    <mergeCell ref="C267:H267"/>
    <mergeCell ref="C268:H268"/>
    <mergeCell ref="A261:C261"/>
    <mergeCell ref="E261:F261"/>
    <mergeCell ref="C263:E263"/>
    <mergeCell ref="C247:H247"/>
    <mergeCell ref="C248:H248"/>
    <mergeCell ref="C254:H254"/>
    <mergeCell ref="C255:H255"/>
    <mergeCell ref="C256:H256"/>
    <mergeCell ref="C257:H257"/>
    <mergeCell ref="A250:C250"/>
    <mergeCell ref="E250:F250"/>
    <mergeCell ref="C252:E252"/>
    <mergeCell ref="C243:H243"/>
    <mergeCell ref="C244:H244"/>
    <mergeCell ref="C245:H245"/>
    <mergeCell ref="C246:H246"/>
    <mergeCell ref="A239:C239"/>
    <mergeCell ref="E239:F239"/>
    <mergeCell ref="C241:E241"/>
    <mergeCell ref="C232:H232"/>
    <mergeCell ref="C233:H233"/>
    <mergeCell ref="C234:H234"/>
    <mergeCell ref="C235:H235"/>
    <mergeCell ref="C236:H236"/>
    <mergeCell ref="C237:H237"/>
    <mergeCell ref="C223:H223"/>
    <mergeCell ref="C224:H224"/>
    <mergeCell ref="C225:H225"/>
    <mergeCell ref="C226:H226"/>
    <mergeCell ref="C201:H201"/>
    <mergeCell ref="C202:H202"/>
    <mergeCell ref="C203:H203"/>
    <mergeCell ref="C204:H204"/>
    <mergeCell ref="C210:H210"/>
    <mergeCell ref="C211:H211"/>
    <mergeCell ref="C199:H199"/>
    <mergeCell ref="C200:H200"/>
    <mergeCell ref="C170:H170"/>
    <mergeCell ref="C171:H171"/>
    <mergeCell ref="C177:H177"/>
    <mergeCell ref="C178:H178"/>
    <mergeCell ref="C179:H179"/>
    <mergeCell ref="C180:H180"/>
    <mergeCell ref="A173:C173"/>
    <mergeCell ref="E173:F173"/>
    <mergeCell ref="C166:H166"/>
    <mergeCell ref="C167:H167"/>
    <mergeCell ref="C168:H168"/>
    <mergeCell ref="C169:H169"/>
    <mergeCell ref="C159:H159"/>
    <mergeCell ref="C160:H160"/>
    <mergeCell ref="C164:E164"/>
    <mergeCell ref="C137:H137"/>
    <mergeCell ref="C138:H138"/>
    <mergeCell ref="C144:H144"/>
    <mergeCell ref="C145:H145"/>
    <mergeCell ref="C146:H146"/>
    <mergeCell ref="C147:H147"/>
    <mergeCell ref="C142:E142"/>
    <mergeCell ref="A140:C140"/>
    <mergeCell ref="E140:F140"/>
    <mergeCell ref="C126:H126"/>
    <mergeCell ref="C127:H127"/>
    <mergeCell ref="C133:H133"/>
    <mergeCell ref="C134:H134"/>
    <mergeCell ref="C135:H135"/>
    <mergeCell ref="C136:H136"/>
    <mergeCell ref="A129:C129"/>
    <mergeCell ref="E129:F129"/>
    <mergeCell ref="C115:H115"/>
    <mergeCell ref="C116:H116"/>
    <mergeCell ref="C122:H122"/>
    <mergeCell ref="C123:H123"/>
    <mergeCell ref="C124:H124"/>
    <mergeCell ref="C125:H125"/>
    <mergeCell ref="A118:C118"/>
    <mergeCell ref="E118:F118"/>
    <mergeCell ref="C104:H104"/>
    <mergeCell ref="C105:H105"/>
    <mergeCell ref="C111:H111"/>
    <mergeCell ref="C112:H112"/>
    <mergeCell ref="C113:H113"/>
    <mergeCell ref="C114:H114"/>
    <mergeCell ref="A107:C107"/>
    <mergeCell ref="E107:F107"/>
    <mergeCell ref="C90:H90"/>
    <mergeCell ref="C91:H91"/>
    <mergeCell ref="C92:H92"/>
    <mergeCell ref="C93:H93"/>
    <mergeCell ref="C94:H94"/>
    <mergeCell ref="C100:H100"/>
    <mergeCell ref="E96:F96"/>
    <mergeCell ref="A96:C96"/>
    <mergeCell ref="C79:H79"/>
    <mergeCell ref="C80:H80"/>
    <mergeCell ref="C81:H81"/>
    <mergeCell ref="C82:H82"/>
    <mergeCell ref="C83:H83"/>
    <mergeCell ref="C89:H89"/>
    <mergeCell ref="C87:E87"/>
    <mergeCell ref="A85:C85"/>
    <mergeCell ref="E85:F85"/>
    <mergeCell ref="C12:H12"/>
    <mergeCell ref="C13:H13"/>
    <mergeCell ref="C14:H14"/>
    <mergeCell ref="C15:H15"/>
    <mergeCell ref="C16:H16"/>
    <mergeCell ref="C78:H78"/>
    <mergeCell ref="C76:E76"/>
    <mergeCell ref="C65:E65"/>
    <mergeCell ref="C54:E54"/>
    <mergeCell ref="C43:E43"/>
    <mergeCell ref="C67:H67"/>
    <mergeCell ref="C68:H68"/>
    <mergeCell ref="C69:H69"/>
    <mergeCell ref="C70:H70"/>
    <mergeCell ref="C71:H71"/>
    <mergeCell ref="C72:H72"/>
    <mergeCell ref="C56:H56"/>
    <mergeCell ref="C57:H57"/>
    <mergeCell ref="C58:H58"/>
    <mergeCell ref="C59:H59"/>
    <mergeCell ref="C60:H60"/>
    <mergeCell ref="C61:H61"/>
    <mergeCell ref="C45:H45"/>
    <mergeCell ref="C46:H46"/>
    <mergeCell ref="C47:H47"/>
    <mergeCell ref="C48:H48"/>
    <mergeCell ref="C49:H49"/>
    <mergeCell ref="C50:H50"/>
    <mergeCell ref="C34:H34"/>
    <mergeCell ref="C35:H35"/>
    <mergeCell ref="C36:H36"/>
    <mergeCell ref="C37:H37"/>
    <mergeCell ref="C38:H38"/>
    <mergeCell ref="C39:H39"/>
    <mergeCell ref="C23:H23"/>
    <mergeCell ref="C24:H24"/>
    <mergeCell ref="C25:H25"/>
    <mergeCell ref="C26:H26"/>
    <mergeCell ref="C27:H27"/>
    <mergeCell ref="C28:H28"/>
    <mergeCell ref="A206:C206"/>
    <mergeCell ref="E206:F206"/>
    <mergeCell ref="A217:C217"/>
    <mergeCell ref="E217:F217"/>
    <mergeCell ref="A228:C228"/>
    <mergeCell ref="E228:F228"/>
    <mergeCell ref="C212:H212"/>
    <mergeCell ref="C213:H213"/>
    <mergeCell ref="C214:H214"/>
    <mergeCell ref="C215:H215"/>
    <mergeCell ref="A184:C184"/>
    <mergeCell ref="E184:F184"/>
    <mergeCell ref="A195:C195"/>
    <mergeCell ref="E195:F195"/>
    <mergeCell ref="C181:H181"/>
    <mergeCell ref="C182:H182"/>
    <mergeCell ref="C188:H188"/>
    <mergeCell ref="C189:H189"/>
    <mergeCell ref="A151:C151"/>
    <mergeCell ref="E151:F151"/>
    <mergeCell ref="A162:C162"/>
    <mergeCell ref="E162:F162"/>
    <mergeCell ref="C148:H148"/>
    <mergeCell ref="C149:H149"/>
    <mergeCell ref="C155:H155"/>
    <mergeCell ref="C156:H156"/>
    <mergeCell ref="C157:H157"/>
    <mergeCell ref="C158:H158"/>
    <mergeCell ref="C101:H101"/>
    <mergeCell ref="C102:H102"/>
    <mergeCell ref="C103:H103"/>
    <mergeCell ref="L264:Q264"/>
    <mergeCell ref="A52:C52"/>
    <mergeCell ref="E52:F52"/>
    <mergeCell ref="A63:C63"/>
    <mergeCell ref="E63:F63"/>
    <mergeCell ref="A74:C74"/>
    <mergeCell ref="E74:F74"/>
    <mergeCell ref="L248:Q248"/>
    <mergeCell ref="J250:M250"/>
    <mergeCell ref="O250:Q250"/>
    <mergeCell ref="L252:N252"/>
    <mergeCell ref="L132:Q132"/>
    <mergeCell ref="L143:Q143"/>
    <mergeCell ref="L154:Q154"/>
    <mergeCell ref="L165:Q165"/>
    <mergeCell ref="L176:Q176"/>
    <mergeCell ref="L187:Q187"/>
    <mergeCell ref="O184:Q184"/>
    <mergeCell ref="L186:N186"/>
    <mergeCell ref="L66:Q66"/>
    <mergeCell ref="L77:Q77"/>
    <mergeCell ref="L88:Q88"/>
    <mergeCell ref="L99:Q99"/>
    <mergeCell ref="L110:Q110"/>
    <mergeCell ref="L121:Q121"/>
    <mergeCell ref="L116:Q116"/>
    <mergeCell ref="J118:M118"/>
    <mergeCell ref="A19:C19"/>
    <mergeCell ref="E19:F19"/>
    <mergeCell ref="L22:Q22"/>
    <mergeCell ref="L33:Q33"/>
    <mergeCell ref="L44:Q44"/>
    <mergeCell ref="L55:Q55"/>
    <mergeCell ref="A30:C30"/>
    <mergeCell ref="E30:F30"/>
    <mergeCell ref="A41:C41"/>
    <mergeCell ref="E41:F41"/>
    <mergeCell ref="A1:R1"/>
    <mergeCell ref="A2:Q2"/>
    <mergeCell ref="A5:R5"/>
    <mergeCell ref="A6:R6"/>
    <mergeCell ref="A7:R7"/>
    <mergeCell ref="L11:Q11"/>
    <mergeCell ref="C10:E10"/>
  </mergeCells>
  <conditionalFormatting sqref="L17:Q17">
    <cfRule type="expression" priority="139" dxfId="2" stopIfTrue="1">
      <formula>$R$2&lt;6</formula>
    </cfRule>
  </conditionalFormatting>
  <conditionalFormatting sqref="L16:Q16">
    <cfRule type="expression" priority="140" dxfId="2" stopIfTrue="1">
      <formula>$R$2&lt;5</formula>
    </cfRule>
  </conditionalFormatting>
  <conditionalFormatting sqref="L15:Q15">
    <cfRule type="expression" priority="141" dxfId="2" stopIfTrue="1">
      <formula>$R$2&lt;4</formula>
    </cfRule>
  </conditionalFormatting>
  <conditionalFormatting sqref="R15">
    <cfRule type="expression" priority="142" dxfId="2" stopIfTrue="1">
      <formula>$R$2&lt;4</formula>
    </cfRule>
  </conditionalFormatting>
  <conditionalFormatting sqref="R16">
    <cfRule type="expression" priority="143" dxfId="2" stopIfTrue="1">
      <formula>$R$2&lt;5</formula>
    </cfRule>
  </conditionalFormatting>
  <conditionalFormatting sqref="R17">
    <cfRule type="expression" priority="144" dxfId="2" stopIfTrue="1">
      <formula>$R$2&lt;6</formula>
    </cfRule>
  </conditionalFormatting>
  <conditionalFormatting sqref="L28:Q28">
    <cfRule type="expression" priority="133" dxfId="2" stopIfTrue="1">
      <formula>$R$2&lt;6</formula>
    </cfRule>
  </conditionalFormatting>
  <conditionalFormatting sqref="L27:Q27">
    <cfRule type="expression" priority="134" dxfId="2" stopIfTrue="1">
      <formula>$R$2&lt;5</formula>
    </cfRule>
  </conditionalFormatting>
  <conditionalFormatting sqref="L26:Q26">
    <cfRule type="expression" priority="135" dxfId="2" stopIfTrue="1">
      <formula>$R$2&lt;4</formula>
    </cfRule>
  </conditionalFormatting>
  <conditionalFormatting sqref="R26">
    <cfRule type="expression" priority="136" dxfId="2" stopIfTrue="1">
      <formula>$R$2&lt;4</formula>
    </cfRule>
  </conditionalFormatting>
  <conditionalFormatting sqref="R27">
    <cfRule type="expression" priority="137" dxfId="2" stopIfTrue="1">
      <formula>$R$2&lt;5</formula>
    </cfRule>
  </conditionalFormatting>
  <conditionalFormatting sqref="R28">
    <cfRule type="expression" priority="138" dxfId="2" stopIfTrue="1">
      <formula>$R$2&lt;6</formula>
    </cfRule>
  </conditionalFormatting>
  <conditionalFormatting sqref="L39:Q39">
    <cfRule type="expression" priority="127" dxfId="2" stopIfTrue="1">
      <formula>$R$2&lt;6</formula>
    </cfRule>
  </conditionalFormatting>
  <conditionalFormatting sqref="L38:Q38">
    <cfRule type="expression" priority="128" dxfId="2" stopIfTrue="1">
      <formula>$R$2&lt;5</formula>
    </cfRule>
  </conditionalFormatting>
  <conditionalFormatting sqref="L37:Q37">
    <cfRule type="expression" priority="129" dxfId="2" stopIfTrue="1">
      <formula>$R$2&lt;4</formula>
    </cfRule>
  </conditionalFormatting>
  <conditionalFormatting sqref="R37">
    <cfRule type="expression" priority="130" dxfId="2" stopIfTrue="1">
      <formula>$R$2&lt;4</formula>
    </cfRule>
  </conditionalFormatting>
  <conditionalFormatting sqref="R38">
    <cfRule type="expression" priority="131" dxfId="2" stopIfTrue="1">
      <formula>$R$2&lt;5</formula>
    </cfRule>
  </conditionalFormatting>
  <conditionalFormatting sqref="R39">
    <cfRule type="expression" priority="132" dxfId="2" stopIfTrue="1">
      <formula>$R$2&lt;6</formula>
    </cfRule>
  </conditionalFormatting>
  <conditionalFormatting sqref="L50:Q50">
    <cfRule type="expression" priority="121" dxfId="2" stopIfTrue="1">
      <formula>$R$2&lt;6</formula>
    </cfRule>
  </conditionalFormatting>
  <conditionalFormatting sqref="L49:Q49">
    <cfRule type="expression" priority="122" dxfId="2" stopIfTrue="1">
      <formula>$R$2&lt;5</formula>
    </cfRule>
  </conditionalFormatting>
  <conditionalFormatting sqref="L48:Q48">
    <cfRule type="expression" priority="123" dxfId="2" stopIfTrue="1">
      <formula>$R$2&lt;4</formula>
    </cfRule>
  </conditionalFormatting>
  <conditionalFormatting sqref="R48">
    <cfRule type="expression" priority="124" dxfId="2" stopIfTrue="1">
      <formula>$R$2&lt;4</formula>
    </cfRule>
  </conditionalFormatting>
  <conditionalFormatting sqref="R49">
    <cfRule type="expression" priority="125" dxfId="2" stopIfTrue="1">
      <formula>$R$2&lt;5</formula>
    </cfRule>
  </conditionalFormatting>
  <conditionalFormatting sqref="R50">
    <cfRule type="expression" priority="126" dxfId="2" stopIfTrue="1">
      <formula>$R$2&lt;6</formula>
    </cfRule>
  </conditionalFormatting>
  <conditionalFormatting sqref="L61:Q61">
    <cfRule type="expression" priority="115" dxfId="2" stopIfTrue="1">
      <formula>$R$2&lt;6</formula>
    </cfRule>
  </conditionalFormatting>
  <conditionalFormatting sqref="L60:Q60">
    <cfRule type="expression" priority="116" dxfId="2" stopIfTrue="1">
      <formula>$R$2&lt;5</formula>
    </cfRule>
  </conditionalFormatting>
  <conditionalFormatting sqref="L59:Q59">
    <cfRule type="expression" priority="117" dxfId="2" stopIfTrue="1">
      <formula>$R$2&lt;4</formula>
    </cfRule>
  </conditionalFormatting>
  <conditionalFormatting sqref="R59">
    <cfRule type="expression" priority="118" dxfId="2" stopIfTrue="1">
      <formula>$R$2&lt;4</formula>
    </cfRule>
  </conditionalFormatting>
  <conditionalFormatting sqref="R60">
    <cfRule type="expression" priority="119" dxfId="2" stopIfTrue="1">
      <formula>$R$2&lt;5</formula>
    </cfRule>
  </conditionalFormatting>
  <conditionalFormatting sqref="R61">
    <cfRule type="expression" priority="120" dxfId="2" stopIfTrue="1">
      <formula>$R$2&lt;6</formula>
    </cfRule>
  </conditionalFormatting>
  <conditionalFormatting sqref="L72:Q72">
    <cfRule type="expression" priority="109" dxfId="2" stopIfTrue="1">
      <formula>$R$2&lt;6</formula>
    </cfRule>
  </conditionalFormatting>
  <conditionalFormatting sqref="L71:Q71">
    <cfRule type="expression" priority="110" dxfId="2" stopIfTrue="1">
      <formula>$R$2&lt;5</formula>
    </cfRule>
  </conditionalFormatting>
  <conditionalFormatting sqref="L70:Q70">
    <cfRule type="expression" priority="111" dxfId="2" stopIfTrue="1">
      <formula>$R$2&lt;4</formula>
    </cfRule>
  </conditionalFormatting>
  <conditionalFormatting sqref="R70">
    <cfRule type="expression" priority="112" dxfId="2" stopIfTrue="1">
      <formula>$R$2&lt;4</formula>
    </cfRule>
  </conditionalFormatting>
  <conditionalFormatting sqref="R71">
    <cfRule type="expression" priority="113" dxfId="2" stopIfTrue="1">
      <formula>$R$2&lt;5</formula>
    </cfRule>
  </conditionalFormatting>
  <conditionalFormatting sqref="R72">
    <cfRule type="expression" priority="114" dxfId="2" stopIfTrue="1">
      <formula>$R$2&lt;6</formula>
    </cfRule>
  </conditionalFormatting>
  <conditionalFormatting sqref="L83:Q83">
    <cfRule type="expression" priority="103" dxfId="2" stopIfTrue="1">
      <formula>$R$2&lt;6</formula>
    </cfRule>
  </conditionalFormatting>
  <conditionalFormatting sqref="L82:Q82">
    <cfRule type="expression" priority="104" dxfId="2" stopIfTrue="1">
      <formula>$R$2&lt;5</formula>
    </cfRule>
  </conditionalFormatting>
  <conditionalFormatting sqref="L81:Q81">
    <cfRule type="expression" priority="105" dxfId="2" stopIfTrue="1">
      <formula>$R$2&lt;4</formula>
    </cfRule>
  </conditionalFormatting>
  <conditionalFormatting sqref="R81">
    <cfRule type="expression" priority="106" dxfId="2" stopIfTrue="1">
      <formula>$R$2&lt;4</formula>
    </cfRule>
  </conditionalFormatting>
  <conditionalFormatting sqref="R82">
    <cfRule type="expression" priority="107" dxfId="2" stopIfTrue="1">
      <formula>$R$2&lt;5</formula>
    </cfRule>
  </conditionalFormatting>
  <conditionalFormatting sqref="R83">
    <cfRule type="expression" priority="108" dxfId="2" stopIfTrue="1">
      <formula>$R$2&lt;6</formula>
    </cfRule>
  </conditionalFormatting>
  <conditionalFormatting sqref="L94:Q94">
    <cfRule type="expression" priority="97" dxfId="2" stopIfTrue="1">
      <formula>$R$2&lt;6</formula>
    </cfRule>
  </conditionalFormatting>
  <conditionalFormatting sqref="L93:Q93">
    <cfRule type="expression" priority="98" dxfId="2" stopIfTrue="1">
      <formula>$R$2&lt;5</formula>
    </cfRule>
  </conditionalFormatting>
  <conditionalFormatting sqref="L92:Q92">
    <cfRule type="expression" priority="99" dxfId="2" stopIfTrue="1">
      <formula>$R$2&lt;4</formula>
    </cfRule>
  </conditionalFormatting>
  <conditionalFormatting sqref="R92">
    <cfRule type="expression" priority="100" dxfId="2" stopIfTrue="1">
      <formula>$R$2&lt;4</formula>
    </cfRule>
  </conditionalFormatting>
  <conditionalFormatting sqref="R93">
    <cfRule type="expression" priority="101" dxfId="2" stopIfTrue="1">
      <formula>$R$2&lt;5</formula>
    </cfRule>
  </conditionalFormatting>
  <conditionalFormatting sqref="R94">
    <cfRule type="expression" priority="102" dxfId="2" stopIfTrue="1">
      <formula>$R$2&lt;6</formula>
    </cfRule>
  </conditionalFormatting>
  <conditionalFormatting sqref="L105:Q105">
    <cfRule type="expression" priority="91" dxfId="2" stopIfTrue="1">
      <formula>$R$2&lt;6</formula>
    </cfRule>
  </conditionalFormatting>
  <conditionalFormatting sqref="L104:Q104">
    <cfRule type="expression" priority="92" dxfId="2" stopIfTrue="1">
      <formula>$R$2&lt;5</formula>
    </cfRule>
  </conditionalFormatting>
  <conditionalFormatting sqref="L103:Q103">
    <cfRule type="expression" priority="93" dxfId="2" stopIfTrue="1">
      <formula>$R$2&lt;4</formula>
    </cfRule>
  </conditionalFormatting>
  <conditionalFormatting sqref="R103">
    <cfRule type="expression" priority="94" dxfId="2" stopIfTrue="1">
      <formula>$R$2&lt;4</formula>
    </cfRule>
  </conditionalFormatting>
  <conditionalFormatting sqref="R104">
    <cfRule type="expression" priority="95" dxfId="2" stopIfTrue="1">
      <formula>$R$2&lt;5</formula>
    </cfRule>
  </conditionalFormatting>
  <conditionalFormatting sqref="R105">
    <cfRule type="expression" priority="96" dxfId="2" stopIfTrue="1">
      <formula>$R$2&lt;6</formula>
    </cfRule>
  </conditionalFormatting>
  <conditionalFormatting sqref="L116:Q116">
    <cfRule type="expression" priority="85" dxfId="2" stopIfTrue="1">
      <formula>$R$2&lt;6</formula>
    </cfRule>
  </conditionalFormatting>
  <conditionalFormatting sqref="L115:Q115">
    <cfRule type="expression" priority="86" dxfId="2" stopIfTrue="1">
      <formula>$R$2&lt;5</formula>
    </cfRule>
  </conditionalFormatting>
  <conditionalFormatting sqref="L114:Q114">
    <cfRule type="expression" priority="87" dxfId="2" stopIfTrue="1">
      <formula>$R$2&lt;4</formula>
    </cfRule>
  </conditionalFormatting>
  <conditionalFormatting sqref="R114">
    <cfRule type="expression" priority="88" dxfId="2" stopIfTrue="1">
      <formula>$R$2&lt;4</formula>
    </cfRule>
  </conditionalFormatting>
  <conditionalFormatting sqref="R115">
    <cfRule type="expression" priority="89" dxfId="2" stopIfTrue="1">
      <formula>$R$2&lt;5</formula>
    </cfRule>
  </conditionalFormatting>
  <conditionalFormatting sqref="R116">
    <cfRule type="expression" priority="90" dxfId="2" stopIfTrue="1">
      <formula>$R$2&lt;6</formula>
    </cfRule>
  </conditionalFormatting>
  <conditionalFormatting sqref="L127:Q127">
    <cfRule type="expression" priority="79" dxfId="2" stopIfTrue="1">
      <formula>$R$2&lt;6</formula>
    </cfRule>
  </conditionalFormatting>
  <conditionalFormatting sqref="L126:Q126">
    <cfRule type="expression" priority="80" dxfId="2" stopIfTrue="1">
      <formula>$R$2&lt;5</formula>
    </cfRule>
  </conditionalFormatting>
  <conditionalFormatting sqref="L125:Q125">
    <cfRule type="expression" priority="81" dxfId="2" stopIfTrue="1">
      <formula>$R$2&lt;4</formula>
    </cfRule>
  </conditionalFormatting>
  <conditionalFormatting sqref="R125">
    <cfRule type="expression" priority="82" dxfId="2" stopIfTrue="1">
      <formula>$R$2&lt;4</formula>
    </cfRule>
  </conditionalFormatting>
  <conditionalFormatting sqref="R126">
    <cfRule type="expression" priority="83" dxfId="2" stopIfTrue="1">
      <formula>$R$2&lt;5</formula>
    </cfRule>
  </conditionalFormatting>
  <conditionalFormatting sqref="R127">
    <cfRule type="expression" priority="84" dxfId="2" stopIfTrue="1">
      <formula>$R$2&lt;6</formula>
    </cfRule>
  </conditionalFormatting>
  <conditionalFormatting sqref="L138:Q138">
    <cfRule type="expression" priority="73" dxfId="2" stopIfTrue="1">
      <formula>$R$2&lt;6</formula>
    </cfRule>
  </conditionalFormatting>
  <conditionalFormatting sqref="L137:Q137">
    <cfRule type="expression" priority="74" dxfId="2" stopIfTrue="1">
      <formula>$R$2&lt;5</formula>
    </cfRule>
  </conditionalFormatting>
  <conditionalFormatting sqref="L136:Q136">
    <cfRule type="expression" priority="75" dxfId="2" stopIfTrue="1">
      <formula>$R$2&lt;4</formula>
    </cfRule>
  </conditionalFormatting>
  <conditionalFormatting sqref="R136">
    <cfRule type="expression" priority="76" dxfId="2" stopIfTrue="1">
      <formula>$R$2&lt;4</formula>
    </cfRule>
  </conditionalFormatting>
  <conditionalFormatting sqref="R137">
    <cfRule type="expression" priority="77" dxfId="2" stopIfTrue="1">
      <formula>$R$2&lt;5</formula>
    </cfRule>
  </conditionalFormatting>
  <conditionalFormatting sqref="R138">
    <cfRule type="expression" priority="78" dxfId="2" stopIfTrue="1">
      <formula>$R$2&lt;6</formula>
    </cfRule>
  </conditionalFormatting>
  <conditionalFormatting sqref="L149:Q149">
    <cfRule type="expression" priority="67" dxfId="2" stopIfTrue="1">
      <formula>$R$2&lt;6</formula>
    </cfRule>
  </conditionalFormatting>
  <conditionalFormatting sqref="L148:Q148">
    <cfRule type="expression" priority="68" dxfId="2" stopIfTrue="1">
      <formula>$R$2&lt;5</formula>
    </cfRule>
  </conditionalFormatting>
  <conditionalFormatting sqref="L147:Q147">
    <cfRule type="expression" priority="69" dxfId="2" stopIfTrue="1">
      <formula>$R$2&lt;4</formula>
    </cfRule>
  </conditionalFormatting>
  <conditionalFormatting sqref="R147">
    <cfRule type="expression" priority="70" dxfId="2" stopIfTrue="1">
      <formula>$R$2&lt;4</formula>
    </cfRule>
  </conditionalFormatting>
  <conditionalFormatting sqref="R148">
    <cfRule type="expression" priority="71" dxfId="2" stopIfTrue="1">
      <formula>$R$2&lt;5</formula>
    </cfRule>
  </conditionalFormatting>
  <conditionalFormatting sqref="R149">
    <cfRule type="expression" priority="72" dxfId="2" stopIfTrue="1">
      <formula>$R$2&lt;6</formula>
    </cfRule>
  </conditionalFormatting>
  <conditionalFormatting sqref="L160:Q160">
    <cfRule type="expression" priority="61" dxfId="2" stopIfTrue="1">
      <formula>$R$2&lt;6</formula>
    </cfRule>
  </conditionalFormatting>
  <conditionalFormatting sqref="L159:Q159">
    <cfRule type="expression" priority="62" dxfId="2" stopIfTrue="1">
      <formula>$R$2&lt;5</formula>
    </cfRule>
  </conditionalFormatting>
  <conditionalFormatting sqref="L158:Q158">
    <cfRule type="expression" priority="63" dxfId="2" stopIfTrue="1">
      <formula>$R$2&lt;4</formula>
    </cfRule>
  </conditionalFormatting>
  <conditionalFormatting sqref="R158">
    <cfRule type="expression" priority="64" dxfId="2" stopIfTrue="1">
      <formula>$R$2&lt;4</formula>
    </cfRule>
  </conditionalFormatting>
  <conditionalFormatting sqref="R159">
    <cfRule type="expression" priority="65" dxfId="2" stopIfTrue="1">
      <formula>$R$2&lt;5</formula>
    </cfRule>
  </conditionalFormatting>
  <conditionalFormatting sqref="R160">
    <cfRule type="expression" priority="66" dxfId="2" stopIfTrue="1">
      <formula>$R$2&lt;6</formula>
    </cfRule>
  </conditionalFormatting>
  <conditionalFormatting sqref="L171:Q171">
    <cfRule type="expression" priority="55" dxfId="2" stopIfTrue="1">
      <formula>$R$2&lt;6</formula>
    </cfRule>
  </conditionalFormatting>
  <conditionalFormatting sqref="L170:Q170">
    <cfRule type="expression" priority="56" dxfId="2" stopIfTrue="1">
      <formula>$R$2&lt;5</formula>
    </cfRule>
  </conditionalFormatting>
  <conditionalFormatting sqref="L169:Q169">
    <cfRule type="expression" priority="57" dxfId="2" stopIfTrue="1">
      <formula>$R$2&lt;4</formula>
    </cfRule>
  </conditionalFormatting>
  <conditionalFormatting sqref="R169">
    <cfRule type="expression" priority="58" dxfId="2" stopIfTrue="1">
      <formula>$R$2&lt;4</formula>
    </cfRule>
  </conditionalFormatting>
  <conditionalFormatting sqref="R170">
    <cfRule type="expression" priority="59" dxfId="2" stopIfTrue="1">
      <formula>$R$2&lt;5</formula>
    </cfRule>
  </conditionalFormatting>
  <conditionalFormatting sqref="R171">
    <cfRule type="expression" priority="60" dxfId="2" stopIfTrue="1">
      <formula>$R$2&lt;6</formula>
    </cfRule>
  </conditionalFormatting>
  <conditionalFormatting sqref="L182:Q182">
    <cfRule type="expression" priority="49" dxfId="2" stopIfTrue="1">
      <formula>$R$2&lt;6</formula>
    </cfRule>
  </conditionalFormatting>
  <conditionalFormatting sqref="L181:Q181">
    <cfRule type="expression" priority="50" dxfId="2" stopIfTrue="1">
      <formula>$R$2&lt;5</formula>
    </cfRule>
  </conditionalFormatting>
  <conditionalFormatting sqref="L180:Q180">
    <cfRule type="expression" priority="51" dxfId="2" stopIfTrue="1">
      <formula>$R$2&lt;4</formula>
    </cfRule>
  </conditionalFormatting>
  <conditionalFormatting sqref="R180">
    <cfRule type="expression" priority="52" dxfId="2" stopIfTrue="1">
      <formula>$R$2&lt;4</formula>
    </cfRule>
  </conditionalFormatting>
  <conditionalFormatting sqref="R181">
    <cfRule type="expression" priority="53" dxfId="2" stopIfTrue="1">
      <formula>$R$2&lt;5</formula>
    </cfRule>
  </conditionalFormatting>
  <conditionalFormatting sqref="R182">
    <cfRule type="expression" priority="54" dxfId="2" stopIfTrue="1">
      <formula>$R$2&lt;6</formula>
    </cfRule>
  </conditionalFormatting>
  <conditionalFormatting sqref="L193:Q193">
    <cfRule type="expression" priority="43" dxfId="2" stopIfTrue="1">
      <formula>$R$2&lt;6</formula>
    </cfRule>
  </conditionalFormatting>
  <conditionalFormatting sqref="L192:Q192">
    <cfRule type="expression" priority="44" dxfId="2" stopIfTrue="1">
      <formula>$R$2&lt;5</formula>
    </cfRule>
  </conditionalFormatting>
  <conditionalFormatting sqref="L191:Q191">
    <cfRule type="expression" priority="45" dxfId="2" stopIfTrue="1">
      <formula>$R$2&lt;4</formula>
    </cfRule>
  </conditionalFormatting>
  <conditionalFormatting sqref="R191">
    <cfRule type="expression" priority="46" dxfId="2" stopIfTrue="1">
      <formula>$R$2&lt;4</formula>
    </cfRule>
  </conditionalFormatting>
  <conditionalFormatting sqref="R192">
    <cfRule type="expression" priority="47" dxfId="2" stopIfTrue="1">
      <formula>$R$2&lt;5</formula>
    </cfRule>
  </conditionalFormatting>
  <conditionalFormatting sqref="R193">
    <cfRule type="expression" priority="48" dxfId="2" stopIfTrue="1">
      <formula>$R$2&lt;6</formula>
    </cfRule>
  </conditionalFormatting>
  <conditionalFormatting sqref="L204:Q204">
    <cfRule type="expression" priority="37" dxfId="2" stopIfTrue="1">
      <formula>$R$2&lt;6</formula>
    </cfRule>
  </conditionalFormatting>
  <conditionalFormatting sqref="L203:Q203">
    <cfRule type="expression" priority="38" dxfId="2" stopIfTrue="1">
      <formula>$R$2&lt;5</formula>
    </cfRule>
  </conditionalFormatting>
  <conditionalFormatting sqref="L202:Q202">
    <cfRule type="expression" priority="39" dxfId="2" stopIfTrue="1">
      <formula>$R$2&lt;4</formula>
    </cfRule>
  </conditionalFormatting>
  <conditionalFormatting sqref="R202">
    <cfRule type="expression" priority="40" dxfId="2" stopIfTrue="1">
      <formula>$R$2&lt;4</formula>
    </cfRule>
  </conditionalFormatting>
  <conditionalFormatting sqref="R203">
    <cfRule type="expression" priority="41" dxfId="2" stopIfTrue="1">
      <formula>$R$2&lt;5</formula>
    </cfRule>
  </conditionalFormatting>
  <conditionalFormatting sqref="R204">
    <cfRule type="expression" priority="42" dxfId="2" stopIfTrue="1">
      <formula>$R$2&lt;6</formula>
    </cfRule>
  </conditionalFormatting>
  <conditionalFormatting sqref="L215:Q215">
    <cfRule type="expression" priority="31" dxfId="2" stopIfTrue="1">
      <formula>$R$2&lt;6</formula>
    </cfRule>
  </conditionalFormatting>
  <conditionalFormatting sqref="L214:Q214">
    <cfRule type="expression" priority="32" dxfId="2" stopIfTrue="1">
      <formula>$R$2&lt;5</formula>
    </cfRule>
  </conditionalFormatting>
  <conditionalFormatting sqref="L213:Q213">
    <cfRule type="expression" priority="33" dxfId="2" stopIfTrue="1">
      <formula>$R$2&lt;4</formula>
    </cfRule>
  </conditionalFormatting>
  <conditionalFormatting sqref="R213">
    <cfRule type="expression" priority="34" dxfId="2" stopIfTrue="1">
      <formula>$R$2&lt;4</formula>
    </cfRule>
  </conditionalFormatting>
  <conditionalFormatting sqref="R214">
    <cfRule type="expression" priority="35" dxfId="2" stopIfTrue="1">
      <formula>$R$2&lt;5</formula>
    </cfRule>
  </conditionalFormatting>
  <conditionalFormatting sqref="R215">
    <cfRule type="expression" priority="36" dxfId="2" stopIfTrue="1">
      <formula>$R$2&lt;6</formula>
    </cfRule>
  </conditionalFormatting>
  <conditionalFormatting sqref="L226:Q226">
    <cfRule type="expression" priority="25" dxfId="2" stopIfTrue="1">
      <formula>$R$2&lt;6</formula>
    </cfRule>
  </conditionalFormatting>
  <conditionalFormatting sqref="L225:Q225">
    <cfRule type="expression" priority="26" dxfId="2" stopIfTrue="1">
      <formula>$R$2&lt;5</formula>
    </cfRule>
  </conditionalFormatting>
  <conditionalFormatting sqref="L224:Q224">
    <cfRule type="expression" priority="27" dxfId="2" stopIfTrue="1">
      <formula>$R$2&lt;4</formula>
    </cfRule>
  </conditionalFormatting>
  <conditionalFormatting sqref="R224">
    <cfRule type="expression" priority="28" dxfId="2" stopIfTrue="1">
      <formula>$R$2&lt;4</formula>
    </cfRule>
  </conditionalFormatting>
  <conditionalFormatting sqref="R225">
    <cfRule type="expression" priority="29" dxfId="2" stopIfTrue="1">
      <formula>$R$2&lt;5</formula>
    </cfRule>
  </conditionalFormatting>
  <conditionalFormatting sqref="R226">
    <cfRule type="expression" priority="30" dxfId="2" stopIfTrue="1">
      <formula>$R$2&lt;6</formula>
    </cfRule>
  </conditionalFormatting>
  <conditionalFormatting sqref="L237:Q237">
    <cfRule type="expression" priority="19" dxfId="2" stopIfTrue="1">
      <formula>$R$2&lt;6</formula>
    </cfRule>
  </conditionalFormatting>
  <conditionalFormatting sqref="L236:Q236">
    <cfRule type="expression" priority="20" dxfId="2" stopIfTrue="1">
      <formula>$R$2&lt;5</formula>
    </cfRule>
  </conditionalFormatting>
  <conditionalFormatting sqref="L235:Q235">
    <cfRule type="expression" priority="21" dxfId="2" stopIfTrue="1">
      <formula>$R$2&lt;4</formula>
    </cfRule>
  </conditionalFormatting>
  <conditionalFormatting sqref="R235">
    <cfRule type="expression" priority="22" dxfId="2" stopIfTrue="1">
      <formula>$R$2&lt;4</formula>
    </cfRule>
  </conditionalFormatting>
  <conditionalFormatting sqref="R236">
    <cfRule type="expression" priority="23" dxfId="2" stopIfTrue="1">
      <formula>$R$2&lt;5</formula>
    </cfRule>
  </conditionalFormatting>
  <conditionalFormatting sqref="R237">
    <cfRule type="expression" priority="24" dxfId="2" stopIfTrue="1">
      <formula>$R$2&lt;6</formula>
    </cfRule>
  </conditionalFormatting>
  <conditionalFormatting sqref="L248:Q248">
    <cfRule type="expression" priority="13" dxfId="2" stopIfTrue="1">
      <formula>$R$2&lt;6</formula>
    </cfRule>
  </conditionalFormatting>
  <conditionalFormatting sqref="L247:Q247">
    <cfRule type="expression" priority="14" dxfId="2" stopIfTrue="1">
      <formula>$R$2&lt;5</formula>
    </cfRule>
  </conditionalFormatting>
  <conditionalFormatting sqref="L246:Q246">
    <cfRule type="expression" priority="15" dxfId="2" stopIfTrue="1">
      <formula>$R$2&lt;4</formula>
    </cfRule>
  </conditionalFormatting>
  <conditionalFormatting sqref="R246">
    <cfRule type="expression" priority="16" dxfId="2" stopIfTrue="1">
      <formula>$R$2&lt;4</formula>
    </cfRule>
  </conditionalFormatting>
  <conditionalFormatting sqref="R247">
    <cfRule type="expression" priority="17" dxfId="2" stopIfTrue="1">
      <formula>$R$2&lt;5</formula>
    </cfRule>
  </conditionalFormatting>
  <conditionalFormatting sqref="R248">
    <cfRule type="expression" priority="18" dxfId="2" stopIfTrue="1">
      <formula>$R$2&lt;6</formula>
    </cfRule>
  </conditionalFormatting>
  <conditionalFormatting sqref="L259:Q259">
    <cfRule type="expression" priority="7" dxfId="2" stopIfTrue="1">
      <formula>$R$2&lt;6</formula>
    </cfRule>
  </conditionalFormatting>
  <conditionalFormatting sqref="L258:Q258">
    <cfRule type="expression" priority="8" dxfId="2" stopIfTrue="1">
      <formula>$R$2&lt;5</formula>
    </cfRule>
  </conditionalFormatting>
  <conditionalFormatting sqref="L257:Q257">
    <cfRule type="expression" priority="9" dxfId="2" stopIfTrue="1">
      <formula>$R$2&lt;4</formula>
    </cfRule>
  </conditionalFormatting>
  <conditionalFormatting sqref="R257">
    <cfRule type="expression" priority="10" dxfId="2" stopIfTrue="1">
      <formula>$R$2&lt;4</formula>
    </cfRule>
  </conditionalFormatting>
  <conditionalFormatting sqref="R258">
    <cfRule type="expression" priority="11" dxfId="2" stopIfTrue="1">
      <formula>$R$2&lt;5</formula>
    </cfRule>
  </conditionalFormatting>
  <conditionalFormatting sqref="R259">
    <cfRule type="expression" priority="12" dxfId="2" stopIfTrue="1">
      <formula>$R$2&lt;6</formula>
    </cfRule>
  </conditionalFormatting>
  <conditionalFormatting sqref="L270:Q270">
    <cfRule type="expression" priority="1" dxfId="2" stopIfTrue="1">
      <formula>$R$2&lt;6</formula>
    </cfRule>
  </conditionalFormatting>
  <conditionalFormatting sqref="L269:Q269">
    <cfRule type="expression" priority="2" dxfId="2" stopIfTrue="1">
      <formula>$R$2&lt;5</formula>
    </cfRule>
  </conditionalFormatting>
  <conditionalFormatting sqref="L268:Q268">
    <cfRule type="expression" priority="3" dxfId="2" stopIfTrue="1">
      <formula>$R$2&lt;4</formula>
    </cfRule>
  </conditionalFormatting>
  <conditionalFormatting sqref="R268">
    <cfRule type="expression" priority="4" dxfId="2" stopIfTrue="1">
      <formula>$R$2&lt;4</formula>
    </cfRule>
  </conditionalFormatting>
  <conditionalFormatting sqref="R269">
    <cfRule type="expression" priority="5" dxfId="2" stopIfTrue="1">
      <formula>$R$2&lt;5</formula>
    </cfRule>
  </conditionalFormatting>
  <conditionalFormatting sqref="R270">
    <cfRule type="expression" priority="6" dxfId="2" stopIfTrue="1">
      <formula>$R$2&lt;6</formula>
    </cfRule>
  </conditionalFormatting>
  <dataValidations count="24">
    <dataValidation type="list" allowBlank="1" showInputMessage="1" showErrorMessage="1" sqref="C56:H61 L56:Q61">
      <formula1>$AC$6:$AC$17</formula1>
    </dataValidation>
    <dataValidation type="list" allowBlank="1" showInputMessage="1" showErrorMessage="1" sqref="C67:H72 L67:Q72">
      <formula1>$AE$6:$AE$17</formula1>
    </dataValidation>
    <dataValidation type="list" allowBlank="1" showInputMessage="1" showErrorMessage="1" sqref="C78:H83 L78:Q83">
      <formula1>$AG$6:$AG$17</formula1>
    </dataValidation>
    <dataValidation type="list" allowBlank="1" showInputMessage="1" showErrorMessage="1" sqref="C89:H94 L89:Q94">
      <formula1>$AI$6:$AI$17</formula1>
    </dataValidation>
    <dataValidation type="list" allowBlank="1" showInputMessage="1" showErrorMessage="1" sqref="C100:H105 L100:Q105">
      <formula1>$AK$6:$AK$17</formula1>
    </dataValidation>
    <dataValidation type="list" allowBlank="1" showInputMessage="1" showErrorMessage="1" sqref="C111:H116 L111:Q116">
      <formula1>$AM$6:$AM$17</formula1>
    </dataValidation>
    <dataValidation type="list" allowBlank="1" showInputMessage="1" showErrorMessage="1" sqref="C122:H127 L122:Q127">
      <formula1>$AO$6:$AO$17</formula1>
    </dataValidation>
    <dataValidation type="list" allowBlank="1" showInputMessage="1" showErrorMessage="1" sqref="C133:H138 L133:Q138">
      <formula1>$AQ$6:$AQ$17</formula1>
    </dataValidation>
    <dataValidation type="list" allowBlank="1" showInputMessage="1" showErrorMessage="1" sqref="C144:H149 L144:Q149">
      <formula1>$AS$6:$AS$17</formula1>
    </dataValidation>
    <dataValidation type="list" allowBlank="1" showInputMessage="1" showErrorMessage="1" sqref="C155:H160 L155:Q160">
      <formula1>$AU$6:$AU$17</formula1>
    </dataValidation>
    <dataValidation type="list" allowBlank="1" showInputMessage="1" showErrorMessage="1" sqref="C166:H171 L166:Q171">
      <formula1>$AW$6:$AW$17</formula1>
    </dataValidation>
    <dataValidation type="list" allowBlank="1" showInputMessage="1" showErrorMessage="1" sqref="C177:H182 L177:Q182">
      <formula1>$AY$6:$AY$17</formula1>
    </dataValidation>
    <dataValidation type="list" allowBlank="1" showInputMessage="1" showErrorMessage="1" sqref="C188:H193 L188:Q193">
      <formula1>$BA$6:$BA$17</formula1>
    </dataValidation>
    <dataValidation type="list" allowBlank="1" showInputMessage="1" showErrorMessage="1" sqref="C199:H204 L199:Q204">
      <formula1>$BC$6:$BC$17</formula1>
    </dataValidation>
    <dataValidation type="list" allowBlank="1" showInputMessage="1" showErrorMessage="1" sqref="C210:H215 L210:Q215">
      <formula1>$BE$6:$BE$17</formula1>
    </dataValidation>
    <dataValidation type="list" allowBlank="1" showInputMessage="1" showErrorMessage="1" sqref="C221:H226 L221:Q226">
      <formula1>$BG$6:$BG$17</formula1>
    </dataValidation>
    <dataValidation type="list" allowBlank="1" showInputMessage="1" showErrorMessage="1" sqref="C232:H237 L232:Q237">
      <formula1>$BI$6:$BI$17</formula1>
    </dataValidation>
    <dataValidation type="list" allowBlank="1" showInputMessage="1" showErrorMessage="1" sqref="C243:H248 L243:Q248">
      <formula1>$BK$6:$BK$17</formula1>
    </dataValidation>
    <dataValidation type="list" allowBlank="1" showInputMessage="1" showErrorMessage="1" sqref="C254:H259 L254:Q259">
      <formula1>$BM$6:$BM$17</formula1>
    </dataValidation>
    <dataValidation type="list" allowBlank="1" showInputMessage="1" showErrorMessage="1" sqref="C265:H270 L265:Q270">
      <formula1>$BO$6:$BO$17</formula1>
    </dataValidation>
    <dataValidation type="list" allowBlank="1" showInputMessage="1" showErrorMessage="1" sqref="C12:H17 L12:Q17">
      <formula1>$U$6:$U$17</formula1>
    </dataValidation>
    <dataValidation type="list" allowBlank="1" showInputMessage="1" showErrorMessage="1" sqref="C23:H28 L23:Q28">
      <formula1>$W$6:$W$17</formula1>
    </dataValidation>
    <dataValidation type="list" allowBlank="1" showInputMessage="1" showErrorMessage="1" sqref="C34:H39 L34:Q39">
      <formula1>$Y$6:$Y$17</formula1>
    </dataValidation>
    <dataValidation type="list" allowBlank="1" showInputMessage="1" showErrorMessage="1" sqref="C45:H50 L45:Q50">
      <formula1>$AA$6:$AA$17</formula1>
    </dataValidation>
  </dataValidations>
  <printOptions horizontalCentered="1"/>
  <pageMargins left="0.2362204724409449" right="0.2362204724409449" top="0.35433070866141736" bottom="0.5511811023622047" header="0" footer="0.31496062992125984"/>
  <pageSetup fitToHeight="0" horizontalDpi="600" verticalDpi="600" orientation="portrait" paperSize="9" scale="54" r:id="rId3"/>
  <headerFooter alignWithMargins="0">
    <oddFooter>&amp;CPage &amp;P</oddFooter>
  </headerFooter>
  <rowBreaks count="4" manualBreakCount="4">
    <brk id="75" max="17" man="1"/>
    <brk id="152" max="17" man="1"/>
    <brk id="229" max="17" man="1"/>
    <brk id="261" max="17" man="1"/>
  </rowBreaks>
  <drawing r:id="rId2"/>
  <legacyDrawing r:id="rId1"/>
</worksheet>
</file>

<file path=xl/worksheets/sheet5.xml><?xml version="1.0" encoding="utf-8"?>
<worksheet xmlns="http://schemas.openxmlformats.org/spreadsheetml/2006/main" xmlns:r="http://schemas.openxmlformats.org/officeDocument/2006/relationships">
  <sheetPr codeName="Feuil12">
    <pageSetUpPr fitToPage="1"/>
  </sheetPr>
  <dimension ref="A1:BL34"/>
  <sheetViews>
    <sheetView showGridLines="0" showZeros="0" tabSelected="1" view="pageBreakPreview" zoomScale="80" zoomScaleNormal="75" zoomScaleSheetLayoutView="80" zoomScalePageLayoutView="0" workbookViewId="0" topLeftCell="A1">
      <selection activeCell="A2" sqref="A2"/>
    </sheetView>
  </sheetViews>
  <sheetFormatPr defaultColWidth="21.57421875" defaultRowHeight="12.75"/>
  <cols>
    <col min="1" max="1" width="6.7109375" style="85" customWidth="1"/>
    <col min="2" max="2" width="27.28125" style="85" customWidth="1"/>
    <col min="3" max="3" width="17.7109375" style="1" customWidth="1"/>
    <col min="4" max="9" width="6.7109375" style="1" customWidth="1"/>
    <col min="10" max="10" width="9.7109375" style="1" customWidth="1"/>
    <col min="11" max="11" width="5.8515625" style="1" hidden="1" customWidth="1"/>
    <col min="12" max="17" width="6.7109375" style="1" customWidth="1"/>
    <col min="18" max="18" width="9.7109375" style="1" customWidth="1"/>
    <col min="19" max="19" width="5.8515625" style="1" hidden="1" customWidth="1"/>
    <col min="20" max="20" width="10.28125" style="1" customWidth="1"/>
    <col min="21" max="25" width="8.57421875" style="1" hidden="1" customWidth="1"/>
    <col min="26" max="30" width="4.140625" style="1" hidden="1" customWidth="1"/>
    <col min="31" max="31" width="16.28125" style="1" hidden="1" customWidth="1"/>
    <col min="32" max="32" width="6.57421875" style="1" customWidth="1"/>
    <col min="33" max="33" width="4.7109375" style="85" customWidth="1"/>
    <col min="34" max="54" width="6.7109375" style="86" hidden="1" customWidth="1"/>
    <col min="55" max="64" width="6.7109375" style="85" hidden="1" customWidth="1"/>
    <col min="65" max="230" width="6.7109375" style="85" customWidth="1"/>
    <col min="231" max="16384" width="21.57421875" style="85" customWidth="1"/>
  </cols>
  <sheetData>
    <row r="1" spans="1:34" ht="111.75" customHeight="1">
      <c r="A1" s="284" t="s">
        <v>34</v>
      </c>
      <c r="B1" s="285"/>
      <c r="C1" s="285"/>
      <c r="D1" s="285"/>
      <c r="E1" s="285"/>
      <c r="F1" s="285"/>
      <c r="G1" s="285"/>
      <c r="H1" s="285"/>
      <c r="I1" s="285"/>
      <c r="J1" s="285"/>
      <c r="K1" s="285"/>
      <c r="L1" s="285"/>
      <c r="M1" s="285"/>
      <c r="N1" s="285"/>
      <c r="O1" s="285"/>
      <c r="P1" s="285"/>
      <c r="Q1" s="285"/>
      <c r="R1" s="285"/>
      <c r="S1" s="285"/>
      <c r="T1" s="285"/>
      <c r="U1" s="85"/>
      <c r="AF1" s="85"/>
      <c r="AH1" s="86">
        <f>Prépa!E8</f>
        <v>5</v>
      </c>
    </row>
    <row r="2" spans="2:32" ht="54" customHeight="1">
      <c r="B2" s="87"/>
      <c r="C2" s="68" t="str">
        <f>Prépa!D2</f>
        <v>INTERCLUBS PAR EQUIPES PROMOTION MESSIEURS</v>
      </c>
      <c r="D2" s="57"/>
      <c r="E2" s="57"/>
      <c r="F2" s="57"/>
      <c r="G2" s="57"/>
      <c r="H2" s="57"/>
      <c r="I2" s="57"/>
      <c r="J2" s="57"/>
      <c r="K2" s="57"/>
      <c r="L2" s="57"/>
      <c r="M2" s="57"/>
      <c r="N2" s="57"/>
      <c r="O2" s="57"/>
      <c r="P2" s="57"/>
      <c r="Q2" s="57"/>
      <c r="R2" s="57"/>
      <c r="S2" s="57"/>
      <c r="T2" s="57"/>
      <c r="U2" s="85"/>
      <c r="AF2" s="85"/>
    </row>
    <row r="3" spans="2:54" s="88" customFormat="1" ht="19.5" customHeight="1">
      <c r="B3" s="89"/>
      <c r="C3" s="69" t="str">
        <f>Prépa!D4</f>
        <v>Ligue des Pays de la Loire</v>
      </c>
      <c r="D3" s="90"/>
      <c r="E3" s="90"/>
      <c r="F3" s="90"/>
      <c r="G3" s="90"/>
      <c r="H3" s="90"/>
      <c r="I3" s="90"/>
      <c r="J3" s="90"/>
      <c r="K3" s="90"/>
      <c r="L3" s="90"/>
      <c r="M3" s="90"/>
      <c r="N3" s="90"/>
      <c r="O3" s="90"/>
      <c r="P3" s="90"/>
      <c r="Q3" s="90"/>
      <c r="R3" s="90"/>
      <c r="S3" s="90"/>
      <c r="T3" s="90"/>
      <c r="U3" s="85"/>
      <c r="V3" s="1"/>
      <c r="W3" s="1"/>
      <c r="X3" s="1"/>
      <c r="Y3" s="1"/>
      <c r="Z3" s="1"/>
      <c r="AA3" s="1"/>
      <c r="AB3" s="1"/>
      <c r="AC3" s="1"/>
      <c r="AD3" s="1"/>
      <c r="AE3" s="1"/>
      <c r="AF3" s="85"/>
      <c r="AH3" s="91"/>
      <c r="AI3" s="91"/>
      <c r="AJ3" s="91"/>
      <c r="AK3" s="91"/>
      <c r="AL3" s="91"/>
      <c r="AM3" s="91"/>
      <c r="AN3" s="91"/>
      <c r="AO3" s="91"/>
      <c r="AP3" s="91"/>
      <c r="AQ3" s="91"/>
      <c r="AR3" s="91"/>
      <c r="AS3" s="91"/>
      <c r="AT3" s="91"/>
      <c r="AU3" s="91"/>
      <c r="AV3" s="91"/>
      <c r="AW3" s="91"/>
      <c r="AX3" s="91"/>
      <c r="AY3" s="91"/>
      <c r="AZ3" s="91"/>
      <c r="BA3" s="91"/>
      <c r="BB3" s="91"/>
    </row>
    <row r="4" spans="2:32" ht="11.25" customHeight="1" thickBot="1">
      <c r="B4" s="87"/>
      <c r="C4" s="92"/>
      <c r="D4" s="92"/>
      <c r="E4" s="92"/>
      <c r="F4" s="92"/>
      <c r="G4" s="92"/>
      <c r="H4" s="92"/>
      <c r="I4" s="92"/>
      <c r="J4" s="92"/>
      <c r="K4" s="92"/>
      <c r="L4" s="92"/>
      <c r="M4" s="92"/>
      <c r="N4" s="92"/>
      <c r="O4" s="92"/>
      <c r="P4" s="92"/>
      <c r="Q4" s="92"/>
      <c r="R4" s="92"/>
      <c r="S4" s="92"/>
      <c r="T4" s="92"/>
      <c r="U4" s="92"/>
      <c r="V4" s="103"/>
      <c r="W4" s="103"/>
      <c r="X4" s="103"/>
      <c r="Y4" s="103"/>
      <c r="Z4" s="103"/>
      <c r="AA4" s="103"/>
      <c r="AB4" s="103"/>
      <c r="AC4" s="103"/>
      <c r="AD4" s="103"/>
      <c r="AE4" s="103"/>
      <c r="AF4" s="92"/>
    </row>
    <row r="5" spans="1:54" s="88" customFormat="1" ht="21" customHeight="1" thickBot="1">
      <c r="A5" s="93"/>
      <c r="B5" s="94"/>
      <c r="C5" s="70" t="str">
        <f>Prépa!D6</f>
        <v>6 &amp; 7 MAI 2017    GOLF DE LAVAL</v>
      </c>
      <c r="D5" s="95"/>
      <c r="E5" s="95"/>
      <c r="F5" s="95"/>
      <c r="G5" s="95"/>
      <c r="H5" s="95"/>
      <c r="I5" s="95"/>
      <c r="J5" s="95"/>
      <c r="K5" s="95"/>
      <c r="L5" s="95"/>
      <c r="M5" s="95"/>
      <c r="N5" s="95"/>
      <c r="O5" s="95"/>
      <c r="P5" s="95"/>
      <c r="Q5" s="95"/>
      <c r="R5" s="95"/>
      <c r="S5" s="95"/>
      <c r="T5" s="95"/>
      <c r="U5" s="96"/>
      <c r="V5" s="104"/>
      <c r="W5" s="104"/>
      <c r="X5" s="104"/>
      <c r="Y5" s="104"/>
      <c r="Z5" s="104"/>
      <c r="AA5" s="104"/>
      <c r="AB5" s="104"/>
      <c r="AC5" s="104"/>
      <c r="AD5" s="104"/>
      <c r="AE5" s="104"/>
      <c r="AF5" s="96"/>
      <c r="AH5" s="91"/>
      <c r="AI5" s="91"/>
      <c r="AJ5" s="91"/>
      <c r="AK5" s="91"/>
      <c r="AL5" s="91"/>
      <c r="AM5" s="91"/>
      <c r="AN5" s="91"/>
      <c r="AO5" s="91"/>
      <c r="AP5" s="91"/>
      <c r="AQ5" s="91"/>
      <c r="AR5" s="91"/>
      <c r="AS5" s="91"/>
      <c r="AT5" s="91"/>
      <c r="AU5" s="91"/>
      <c r="AV5" s="91"/>
      <c r="AW5" s="91"/>
      <c r="AX5" s="91"/>
      <c r="AY5" s="91"/>
      <c r="AZ5" s="91"/>
      <c r="BA5" s="91"/>
      <c r="BB5" s="91"/>
    </row>
    <row r="6" spans="2:32" ht="12.75">
      <c r="B6" s="87"/>
      <c r="C6" s="87"/>
      <c r="D6" s="97"/>
      <c r="E6" s="97"/>
      <c r="F6" s="97"/>
      <c r="G6" s="97"/>
      <c r="H6" s="97"/>
      <c r="I6" s="97"/>
      <c r="J6" s="16"/>
      <c r="K6" s="16"/>
      <c r="L6" s="16"/>
      <c r="M6" s="16"/>
      <c r="N6" s="16"/>
      <c r="O6" s="16"/>
      <c r="P6" s="16"/>
      <c r="Q6" s="16"/>
      <c r="R6" s="16"/>
      <c r="S6" s="16"/>
      <c r="T6" s="16"/>
      <c r="U6" s="16"/>
      <c r="V6" s="16"/>
      <c r="W6" s="16"/>
      <c r="X6" s="16"/>
      <c r="Y6" s="16"/>
      <c r="Z6" s="16"/>
      <c r="AA6" s="16"/>
      <c r="AB6" s="16"/>
      <c r="AC6" s="16"/>
      <c r="AD6" s="16"/>
      <c r="AE6" s="16"/>
      <c r="AF6" s="16"/>
    </row>
    <row r="7" spans="2:54" s="88" customFormat="1" ht="18" customHeight="1">
      <c r="B7" s="89"/>
      <c r="C7" s="291" t="s">
        <v>27</v>
      </c>
      <c r="D7" s="291"/>
      <c r="E7" s="291"/>
      <c r="F7" s="291"/>
      <c r="G7" s="291"/>
      <c r="H7" s="291"/>
      <c r="I7" s="291"/>
      <c r="J7" s="291"/>
      <c r="K7" s="291"/>
      <c r="L7" s="291"/>
      <c r="M7" s="291"/>
      <c r="N7" s="291"/>
      <c r="O7" s="291"/>
      <c r="P7" s="291"/>
      <c r="Q7" s="291"/>
      <c r="R7" s="291"/>
      <c r="S7" s="291"/>
      <c r="T7" s="291"/>
      <c r="U7" s="85"/>
      <c r="V7" s="1"/>
      <c r="W7" s="1"/>
      <c r="X7" s="1"/>
      <c r="Y7" s="1"/>
      <c r="Z7" s="1"/>
      <c r="AA7" s="1"/>
      <c r="AB7" s="1"/>
      <c r="AC7" s="1"/>
      <c r="AD7" s="1"/>
      <c r="AE7" s="1"/>
      <c r="AF7" s="85"/>
      <c r="AH7" s="91"/>
      <c r="AI7" s="91"/>
      <c r="AJ7" s="91"/>
      <c r="AK7" s="91"/>
      <c r="AL7" s="91"/>
      <c r="AM7" s="91"/>
      <c r="AN7" s="91"/>
      <c r="AO7" s="91"/>
      <c r="AP7" s="91"/>
      <c r="AQ7" s="91"/>
      <c r="AR7" s="91"/>
      <c r="AS7" s="91"/>
      <c r="AT7" s="91"/>
      <c r="AU7" s="91"/>
      <c r="AV7" s="91"/>
      <c r="AW7" s="91"/>
      <c r="AX7" s="91"/>
      <c r="AY7" s="91"/>
      <c r="AZ7" s="91"/>
      <c r="BA7" s="91"/>
      <c r="BB7" s="91"/>
    </row>
    <row r="8" spans="2:32" ht="17.25" customHeight="1" thickBot="1">
      <c r="B8" s="87"/>
      <c r="C8" s="87"/>
      <c r="D8" s="8"/>
      <c r="E8" s="8"/>
      <c r="F8" s="8"/>
      <c r="G8" s="8"/>
      <c r="H8" s="8"/>
      <c r="I8" s="8"/>
      <c r="J8" s="8"/>
      <c r="K8" s="8"/>
      <c r="L8" s="8"/>
      <c r="M8" s="8"/>
      <c r="N8" s="8"/>
      <c r="O8" s="8"/>
      <c r="P8" s="8"/>
      <c r="Q8" s="8"/>
      <c r="R8" s="8"/>
      <c r="S8" s="8">
        <f>Données!$R$2</f>
        <v>6</v>
      </c>
      <c r="T8" s="8"/>
      <c r="U8" s="8"/>
      <c r="V8" s="8"/>
      <c r="W8" s="8"/>
      <c r="X8" s="8"/>
      <c r="Y8" s="8"/>
      <c r="Z8" s="8"/>
      <c r="AA8" s="8"/>
      <c r="AB8" s="8"/>
      <c r="AC8" s="8"/>
      <c r="AD8" s="8"/>
      <c r="AE8" s="8"/>
      <c r="AF8" s="8"/>
    </row>
    <row r="9" spans="1:32" ht="18" customHeight="1" thickTop="1">
      <c r="A9" s="282" t="s">
        <v>8</v>
      </c>
      <c r="B9" s="278" t="s">
        <v>9</v>
      </c>
      <c r="C9" s="279"/>
      <c r="D9" s="292" t="s">
        <v>42</v>
      </c>
      <c r="E9" s="293"/>
      <c r="F9" s="293"/>
      <c r="G9" s="293"/>
      <c r="H9" s="293"/>
      <c r="I9" s="293"/>
      <c r="J9" s="286" t="s">
        <v>28</v>
      </c>
      <c r="K9" s="287" t="s">
        <v>35</v>
      </c>
      <c r="L9" s="294" t="s">
        <v>43</v>
      </c>
      <c r="M9" s="293"/>
      <c r="N9" s="293"/>
      <c r="O9" s="293"/>
      <c r="P9" s="293"/>
      <c r="Q9" s="295"/>
      <c r="R9" s="286" t="s">
        <v>29</v>
      </c>
      <c r="S9" s="289" t="s">
        <v>35</v>
      </c>
      <c r="T9" s="271" t="s">
        <v>30</v>
      </c>
      <c r="U9" s="273" t="s">
        <v>31</v>
      </c>
      <c r="V9" s="275" t="s">
        <v>32</v>
      </c>
      <c r="W9" s="273" t="s">
        <v>33</v>
      </c>
      <c r="X9" s="273" t="s">
        <v>36</v>
      </c>
      <c r="Y9" s="273" t="s">
        <v>40</v>
      </c>
      <c r="Z9" s="100"/>
      <c r="AA9" s="100"/>
      <c r="AB9" s="100"/>
      <c r="AC9" s="100"/>
      <c r="AD9" s="100"/>
      <c r="AE9" s="275"/>
      <c r="AF9" s="269" t="s">
        <v>8</v>
      </c>
    </row>
    <row r="10" spans="1:32" ht="18" customHeight="1" thickBot="1">
      <c r="A10" s="283"/>
      <c r="B10" s="280"/>
      <c r="C10" s="281"/>
      <c r="D10" s="166" t="s">
        <v>3</v>
      </c>
      <c r="E10" s="18" t="s">
        <v>4</v>
      </c>
      <c r="F10" s="18" t="s">
        <v>5</v>
      </c>
      <c r="G10" s="18" t="s">
        <v>6</v>
      </c>
      <c r="H10" s="18" t="s">
        <v>7</v>
      </c>
      <c r="I10" s="169" t="s">
        <v>37</v>
      </c>
      <c r="J10" s="272"/>
      <c r="K10" s="288"/>
      <c r="L10" s="71" t="s">
        <v>3</v>
      </c>
      <c r="M10" s="66" t="s">
        <v>4</v>
      </c>
      <c r="N10" s="66" t="s">
        <v>5</v>
      </c>
      <c r="O10" s="66" t="s">
        <v>6</v>
      </c>
      <c r="P10" s="66" t="s">
        <v>7</v>
      </c>
      <c r="Q10" s="121" t="s">
        <v>37</v>
      </c>
      <c r="R10" s="272"/>
      <c r="S10" s="290"/>
      <c r="T10" s="272"/>
      <c r="U10" s="274"/>
      <c r="V10" s="276"/>
      <c r="W10" s="274"/>
      <c r="X10" s="274"/>
      <c r="Y10" s="274"/>
      <c r="Z10" s="105"/>
      <c r="AA10" s="105"/>
      <c r="AB10" s="105"/>
      <c r="AC10" s="105"/>
      <c r="AD10" s="105"/>
      <c r="AE10" s="277"/>
      <c r="AF10" s="270"/>
    </row>
    <row r="11" spans="1:64" ht="18" customHeight="1" thickTop="1">
      <c r="A11" s="99">
        <v>1</v>
      </c>
      <c r="B11" s="26" t="str">
        <f>Données!$F$241</f>
        <v>ST SAMSON</v>
      </c>
      <c r="C11" s="108"/>
      <c r="D11" s="167">
        <f>Données!$I$243</f>
        <v>90</v>
      </c>
      <c r="E11" s="23">
        <f>Données!$I$244</f>
        <v>76</v>
      </c>
      <c r="F11" s="23">
        <f>Données!$I$245</f>
        <v>84</v>
      </c>
      <c r="G11" s="23">
        <f>Données!$I$246</f>
        <v>83</v>
      </c>
      <c r="H11" s="23">
        <f>Données!$I$247</f>
        <v>79</v>
      </c>
      <c r="I11" s="170">
        <f>Données!$I$248</f>
        <v>74</v>
      </c>
      <c r="J11" s="172">
        <f>Données!$I$250</f>
        <v>396</v>
      </c>
      <c r="K11" s="164">
        <f>Données!$S$250</f>
        <v>0</v>
      </c>
      <c r="L11" s="160">
        <f>Données!$R$243</f>
        <v>0</v>
      </c>
      <c r="M11" s="161">
        <f>Données!$R$244</f>
        <v>0</v>
      </c>
      <c r="N11" s="161">
        <f>Données!$R$245</f>
        <v>0</v>
      </c>
      <c r="O11" s="296">
        <f>Données!$R$246</f>
        <v>0</v>
      </c>
      <c r="P11" s="296">
        <f>Données!$R$247</f>
        <v>0</v>
      </c>
      <c r="Q11" s="298">
        <f>Données!$R$248</f>
        <v>0</v>
      </c>
      <c r="R11" s="174">
        <f>Données!$R$250</f>
        <v>0</v>
      </c>
      <c r="S11" s="176">
        <f>Données!$T$250</f>
        <v>0</v>
      </c>
      <c r="T11" s="178">
        <f>Données!$G$250</f>
        <v>396</v>
      </c>
      <c r="U11" s="125">
        <f>IF(OR(K11&gt;0,S11&gt;0),"DIS",MAX(D11:I11)+MAX(L11:Q11))</f>
        <v>90</v>
      </c>
      <c r="V11" s="125">
        <f>SMALL($D11:$I11,1)+IF($S$8=3,SMALL($L11:$Q11,4),IF($S$8=4,SMALL($L11:$Q11,3),IF($S$8=5,SMALL($L11:$Q11,2),SMALL($L11:$Q11,1))))</f>
        <v>74</v>
      </c>
      <c r="W11" s="125">
        <f>SMALL($D11:$I11,2)+IF($S$8=3,SMALL($L11:$Q11,5),IF($S$8=4,SMALL($L11:$Q11,4),IF($S$8=5,SMALL($L11:$Q11,3),SMALL($L11:$Q11,2))))</f>
        <v>76</v>
      </c>
      <c r="X11" s="125">
        <f>SMALL($D11:$I11,3)+IF($S$8=3,0,IF($S$8=4,SMALL($L11:$Q11,3),IF($S$8=5,SMALL($L11:$Q11,4),SMALL($L11:$Q11,3))))</f>
        <v>79</v>
      </c>
      <c r="Y11" s="125">
        <f>SMALL($D11:$I11,4)+IF($S$8=3,0,IF($S$8=4,0,IF($S$8=5,SMALL($L11:$Q11,5),SMALL($L11:$Q11,4))))</f>
        <v>83</v>
      </c>
      <c r="Z11" s="106" t="str">
        <f>IF(U11="dis",999,IF(U11&lt;100,0&amp;U11,U11))</f>
        <v>090</v>
      </c>
      <c r="AA11" s="106" t="str">
        <f>IF(V11&lt;100,0&amp;V11,V11)</f>
        <v>074</v>
      </c>
      <c r="AB11" s="106" t="str">
        <f>IF(W11&lt;100,0&amp;W11,W11)</f>
        <v>076</v>
      </c>
      <c r="AC11" s="106" t="str">
        <f>IF(X11&lt;100,0&amp;X11,X11)</f>
        <v>079</v>
      </c>
      <c r="AD11" s="106" t="str">
        <f>IF(Y11&lt;100,0&amp;Y11,Y11)</f>
        <v>083</v>
      </c>
      <c r="AE11" s="106" t="str">
        <f>CONCATENATE(Z11,AA11,AB11,AC11,AD11)</f>
        <v>090074076079083</v>
      </c>
      <c r="AF11" s="120">
        <v>1</v>
      </c>
      <c r="AG11" s="21"/>
      <c r="AH11" s="107" t="s">
        <v>56</v>
      </c>
      <c r="AI11" s="108"/>
      <c r="AJ11" s="109">
        <v>89</v>
      </c>
      <c r="AK11" s="110">
        <v>102</v>
      </c>
      <c r="AL11" s="110">
        <v>92</v>
      </c>
      <c r="AM11" s="110">
        <v>83</v>
      </c>
      <c r="AN11" s="122">
        <v>86</v>
      </c>
      <c r="AO11" s="122">
        <v>93</v>
      </c>
      <c r="AP11" s="112">
        <v>443</v>
      </c>
      <c r="AQ11" s="113">
        <v>0</v>
      </c>
      <c r="AR11" s="109">
        <v>0</v>
      </c>
      <c r="AS11" s="110">
        <v>0</v>
      </c>
      <c r="AT11" s="110">
        <v>0</v>
      </c>
      <c r="AU11" s="82">
        <v>0</v>
      </c>
      <c r="AV11" s="114">
        <v>0</v>
      </c>
      <c r="AW11" s="111">
        <v>0</v>
      </c>
      <c r="AX11" s="114">
        <v>0</v>
      </c>
      <c r="AY11" s="113">
        <v>0</v>
      </c>
      <c r="AZ11" s="119">
        <v>443</v>
      </c>
      <c r="BA11" s="124">
        <v>102</v>
      </c>
      <c r="BB11" s="125">
        <v>83</v>
      </c>
      <c r="BC11" s="125">
        <v>86</v>
      </c>
      <c r="BD11" s="125">
        <v>89</v>
      </c>
      <c r="BE11" s="125">
        <v>92</v>
      </c>
      <c r="BF11" s="106">
        <v>102</v>
      </c>
      <c r="BG11" s="106" t="s">
        <v>331</v>
      </c>
      <c r="BH11" s="106" t="s">
        <v>333</v>
      </c>
      <c r="BI11" s="106" t="s">
        <v>335</v>
      </c>
      <c r="BJ11" s="106" t="s">
        <v>338</v>
      </c>
      <c r="BK11" s="106" t="s">
        <v>366</v>
      </c>
      <c r="BL11" s="120">
        <v>21</v>
      </c>
    </row>
    <row r="12" spans="1:64" ht="18" customHeight="1">
      <c r="A12" s="115">
        <v>2</v>
      </c>
      <c r="B12" s="26" t="str">
        <f>Données!$F$131</f>
        <v>L'ODET</v>
      </c>
      <c r="C12" s="81"/>
      <c r="D12" s="168">
        <f>Données!$I$133</f>
        <v>78</v>
      </c>
      <c r="E12" s="19">
        <f>Données!$I$134</f>
        <v>86</v>
      </c>
      <c r="F12" s="19">
        <f>Données!$I$135</f>
        <v>84</v>
      </c>
      <c r="G12" s="19">
        <f>Données!$I$136</f>
        <v>78</v>
      </c>
      <c r="H12" s="19">
        <f>Données!$I$137</f>
        <v>82</v>
      </c>
      <c r="I12" s="171">
        <f>Données!$I$138</f>
        <v>79</v>
      </c>
      <c r="J12" s="173">
        <f>Données!$I$140</f>
        <v>401</v>
      </c>
      <c r="K12" s="165">
        <f>Données!$S$140</f>
        <v>0</v>
      </c>
      <c r="L12" s="160">
        <f>Données!$R$133</f>
        <v>0</v>
      </c>
      <c r="M12" s="161">
        <f>Données!$R$134</f>
        <v>0</v>
      </c>
      <c r="N12" s="161">
        <f>Données!$R$135</f>
        <v>0</v>
      </c>
      <c r="O12" s="161">
        <f>Données!$R$136</f>
        <v>0</v>
      </c>
      <c r="P12" s="162">
        <f>Données!$R$137</f>
        <v>0</v>
      </c>
      <c r="Q12" s="163">
        <f>Données!$R$138</f>
        <v>0</v>
      </c>
      <c r="R12" s="175">
        <f>Données!$R$140</f>
        <v>0</v>
      </c>
      <c r="S12" s="177">
        <f>Données!$T$140</f>
        <v>0</v>
      </c>
      <c r="T12" s="179">
        <f>Données!$G$140</f>
        <v>401</v>
      </c>
      <c r="U12" s="72">
        <f>IF(OR(K12&gt;0,S12&gt;0),"DIS",MAX(D12:I12)+MAX(L12:Q12))</f>
        <v>86</v>
      </c>
      <c r="V12" s="72">
        <f>SMALL($D12:$I12,1)+IF($S$8=3,SMALL($L12:$Q12,4),IF($S$8=4,SMALL($L12:$Q12,3),IF($S$8=5,SMALL($L12:$Q12,2),SMALL($L12:$Q12,1))))</f>
        <v>78</v>
      </c>
      <c r="W12" s="72">
        <f>SMALL($D12:$I12,2)+IF($S$8=3,SMALL($L12:$Q12,5),IF($S$8=4,SMALL($L12:$Q12,4),IF($S$8=5,SMALL($L12:$Q12,3),SMALL($L12:$Q12,2))))</f>
        <v>78</v>
      </c>
      <c r="X12" s="72">
        <f>SMALL($D12:$I12,3)+IF($S$8=3,0,IF($S$8=4,SMALL($L12:$Q12,3),IF($S$8=5,SMALL($L12:$Q12,4),SMALL($L12:$Q12,3))))</f>
        <v>79</v>
      </c>
      <c r="Y12" s="72">
        <f>SMALL($D12:$I12,4)+IF($S$8=3,0,IF($S$8=4,0,IF($S$8=5,SMALL($L12:$Q12,5),SMALL($L12:$Q12,4))))</f>
        <v>82</v>
      </c>
      <c r="Z12" s="106" t="str">
        <f>IF(U12="dis",999,IF(U12&lt;100,0&amp;U12,U12))</f>
        <v>086</v>
      </c>
      <c r="AA12" s="106" t="str">
        <f>IF(V12&lt;100,0&amp;V12,V12)</f>
        <v>078</v>
      </c>
      <c r="AB12" s="106" t="str">
        <f>IF(W12&lt;100,0&amp;W12,W12)</f>
        <v>078</v>
      </c>
      <c r="AC12" s="106" t="str">
        <f>IF(X12&lt;100,0&amp;X12,X12)</f>
        <v>079</v>
      </c>
      <c r="AD12" s="106" t="str">
        <f>IF(Y12&lt;100,0&amp;Y12,Y12)</f>
        <v>082</v>
      </c>
      <c r="AE12" s="106" t="str">
        <f>CONCATENATE(Z12,AA12,AB12,AC12,AD12)</f>
        <v>086078078079082</v>
      </c>
      <c r="AF12" s="20">
        <v>2</v>
      </c>
      <c r="AG12" s="21"/>
      <c r="AH12" s="79" t="s">
        <v>66</v>
      </c>
      <c r="AI12" s="81"/>
      <c r="AJ12" s="83">
        <v>77</v>
      </c>
      <c r="AK12" s="84">
        <v>88</v>
      </c>
      <c r="AL12" s="84">
        <v>83</v>
      </c>
      <c r="AM12" s="84">
        <v>98</v>
      </c>
      <c r="AN12" s="123">
        <v>92</v>
      </c>
      <c r="AO12" s="123">
        <v>69</v>
      </c>
      <c r="AP12" s="101">
        <v>409</v>
      </c>
      <c r="AQ12" s="102">
        <v>0</v>
      </c>
      <c r="AR12" s="83">
        <v>0</v>
      </c>
      <c r="AS12" s="84">
        <v>0</v>
      </c>
      <c r="AT12" s="84">
        <v>0</v>
      </c>
      <c r="AU12" s="84">
        <v>0</v>
      </c>
      <c r="AV12" s="117">
        <v>0</v>
      </c>
      <c r="AW12" s="116">
        <v>0</v>
      </c>
      <c r="AX12" s="117">
        <v>0</v>
      </c>
      <c r="AY12" s="102">
        <v>0</v>
      </c>
      <c r="AZ12" s="98">
        <v>409</v>
      </c>
      <c r="BA12" s="118">
        <v>98</v>
      </c>
      <c r="BB12" s="72">
        <v>69</v>
      </c>
      <c r="BC12" s="72">
        <v>77</v>
      </c>
      <c r="BD12" s="72">
        <v>83</v>
      </c>
      <c r="BE12" s="72">
        <v>88</v>
      </c>
      <c r="BF12" s="106" t="s">
        <v>347</v>
      </c>
      <c r="BG12" s="106" t="s">
        <v>375</v>
      </c>
      <c r="BH12" s="106" t="s">
        <v>327</v>
      </c>
      <c r="BI12" s="106" t="s">
        <v>331</v>
      </c>
      <c r="BJ12" s="106" t="s">
        <v>334</v>
      </c>
      <c r="BK12" s="106" t="s">
        <v>376</v>
      </c>
      <c r="BL12" s="20">
        <v>6</v>
      </c>
    </row>
    <row r="13" spans="1:64" ht="18" customHeight="1">
      <c r="A13" s="115">
        <v>3</v>
      </c>
      <c r="B13" s="26" t="str">
        <f>Données!$F$153</f>
        <v>ORLEANS LIMERE</v>
      </c>
      <c r="C13" s="81"/>
      <c r="D13" s="168">
        <f>Données!$I$155</f>
        <v>83</v>
      </c>
      <c r="E13" s="19">
        <f>Données!$I$156</f>
        <v>78</v>
      </c>
      <c r="F13" s="19">
        <f>Données!$I$157</f>
        <v>95</v>
      </c>
      <c r="G13" s="19">
        <f>Données!$I$158</f>
        <v>77</v>
      </c>
      <c r="H13" s="19">
        <f>Données!$I$159</f>
        <v>85</v>
      </c>
      <c r="I13" s="171">
        <f>Données!$I$160</f>
        <v>78</v>
      </c>
      <c r="J13" s="173">
        <f>Données!$I$162</f>
        <v>401</v>
      </c>
      <c r="K13" s="165">
        <f>Données!$S$162</f>
        <v>0</v>
      </c>
      <c r="L13" s="160">
        <f>Données!$R$155</f>
        <v>0</v>
      </c>
      <c r="M13" s="161">
        <f>Données!$R$156</f>
        <v>0</v>
      </c>
      <c r="N13" s="161">
        <f>Données!$R$157</f>
        <v>0</v>
      </c>
      <c r="O13" s="161">
        <f>Données!$R$158</f>
        <v>0</v>
      </c>
      <c r="P13" s="162">
        <f>Données!$R$159</f>
        <v>0</v>
      </c>
      <c r="Q13" s="163">
        <f>Données!$R$160</f>
        <v>0</v>
      </c>
      <c r="R13" s="175">
        <f>Données!$R$162</f>
        <v>0</v>
      </c>
      <c r="S13" s="177">
        <f>Données!$T$162</f>
        <v>0</v>
      </c>
      <c r="T13" s="179">
        <f>Données!$G$162</f>
        <v>401</v>
      </c>
      <c r="U13" s="72">
        <f>IF(OR(K13&gt;0,S13&gt;0),"DIS",MAX(D13:I13)+MAX(L13:Q13))</f>
        <v>95</v>
      </c>
      <c r="V13" s="72">
        <f>SMALL($D13:$I13,1)+IF($S$8=3,SMALL($L13:$Q13,4),IF($S$8=4,SMALL($L13:$Q13,3),IF($S$8=5,SMALL($L13:$Q13,2),SMALL($L13:$Q13,1))))</f>
        <v>77</v>
      </c>
      <c r="W13" s="72">
        <f>SMALL($D13:$I13,2)+IF($S$8=3,SMALL($L13:$Q13,5),IF($S$8=4,SMALL($L13:$Q13,4),IF($S$8=5,SMALL($L13:$Q13,3),SMALL($L13:$Q13,2))))</f>
        <v>78</v>
      </c>
      <c r="X13" s="72">
        <f>SMALL($D13:$I13,3)+IF($S$8=3,0,IF($S$8=4,SMALL($L13:$Q13,3),IF($S$8=5,SMALL($L13:$Q13,4),SMALL($L13:$Q13,3))))</f>
        <v>78</v>
      </c>
      <c r="Y13" s="72">
        <f>SMALL($D13:$I13,4)+IF($S$8=3,0,IF($S$8=4,0,IF($S$8=5,SMALL($L13:$Q13,5),SMALL($L13:$Q13,4))))</f>
        <v>83</v>
      </c>
      <c r="Z13" s="106" t="str">
        <f>IF(U13="dis",999,IF(U13&lt;100,0&amp;U13,U13))</f>
        <v>095</v>
      </c>
      <c r="AA13" s="106" t="str">
        <f>IF(V13&lt;100,0&amp;V13,V13)</f>
        <v>077</v>
      </c>
      <c r="AB13" s="106" t="str">
        <f>IF(W13&lt;100,0&amp;W13,W13)</f>
        <v>078</v>
      </c>
      <c r="AC13" s="106" t="str">
        <f>IF(X13&lt;100,0&amp;X13,X13)</f>
        <v>078</v>
      </c>
      <c r="AD13" s="106" t="str">
        <f>IF(Y13&lt;100,0&amp;Y13,Y13)</f>
        <v>083</v>
      </c>
      <c r="AE13" s="106" t="str">
        <f>CONCATENATE(Z13,AA13,AB13,AC13,AD13)</f>
        <v>095077078078083</v>
      </c>
      <c r="AF13" s="20">
        <v>3</v>
      </c>
      <c r="AG13" s="21"/>
      <c r="AH13" s="79" t="s">
        <v>79</v>
      </c>
      <c r="AI13" s="81"/>
      <c r="AJ13" s="83">
        <v>81</v>
      </c>
      <c r="AK13" s="84">
        <v>81</v>
      </c>
      <c r="AL13" s="84">
        <v>91</v>
      </c>
      <c r="AM13" s="84">
        <v>86</v>
      </c>
      <c r="AN13" s="123">
        <v>89</v>
      </c>
      <c r="AO13" s="123">
        <v>74</v>
      </c>
      <c r="AP13" s="101">
        <v>411</v>
      </c>
      <c r="AQ13" s="102">
        <v>0</v>
      </c>
      <c r="AR13" s="83">
        <v>0</v>
      </c>
      <c r="AS13" s="84">
        <v>0</v>
      </c>
      <c r="AT13" s="84">
        <v>0</v>
      </c>
      <c r="AU13" s="84">
        <v>0</v>
      </c>
      <c r="AV13" s="117">
        <v>0</v>
      </c>
      <c r="AW13" s="116">
        <v>0</v>
      </c>
      <c r="AX13" s="117">
        <v>0</v>
      </c>
      <c r="AY13" s="102">
        <v>0</v>
      </c>
      <c r="AZ13" s="98">
        <v>411</v>
      </c>
      <c r="BA13" s="118">
        <v>91</v>
      </c>
      <c r="BB13" s="72">
        <v>74</v>
      </c>
      <c r="BC13" s="72">
        <v>81</v>
      </c>
      <c r="BD13" s="72">
        <v>81</v>
      </c>
      <c r="BE13" s="72">
        <v>86</v>
      </c>
      <c r="BF13" s="106" t="s">
        <v>337</v>
      </c>
      <c r="BG13" s="106" t="s">
        <v>348</v>
      </c>
      <c r="BH13" s="106" t="s">
        <v>330</v>
      </c>
      <c r="BI13" s="106" t="s">
        <v>330</v>
      </c>
      <c r="BJ13" s="106" t="s">
        <v>333</v>
      </c>
      <c r="BK13" s="106" t="s">
        <v>354</v>
      </c>
      <c r="BL13" s="20">
        <v>7</v>
      </c>
    </row>
    <row r="14" spans="1:64" ht="18" customHeight="1">
      <c r="A14" s="115">
        <v>4</v>
      </c>
      <c r="B14" s="26" t="str">
        <f>Données!$F$109</f>
        <v>LAVAL</v>
      </c>
      <c r="C14" s="81"/>
      <c r="D14" s="168">
        <f>Données!$I$111</f>
        <v>81</v>
      </c>
      <c r="E14" s="19">
        <f>Données!$I$112</f>
        <v>79</v>
      </c>
      <c r="F14" s="19">
        <f>Données!$I$113</f>
        <v>93</v>
      </c>
      <c r="G14" s="19">
        <f>Données!$I$114</f>
        <v>92</v>
      </c>
      <c r="H14" s="19">
        <f>Données!$I$115</f>
        <v>78</v>
      </c>
      <c r="I14" s="171">
        <f>Données!$I$116</f>
        <v>72</v>
      </c>
      <c r="J14" s="173">
        <f>Données!$I$118</f>
        <v>402</v>
      </c>
      <c r="K14" s="165">
        <f>Données!$S$118</f>
        <v>0</v>
      </c>
      <c r="L14" s="160">
        <f>Données!$R$111</f>
        <v>0</v>
      </c>
      <c r="M14" s="161">
        <f>Données!$R$112</f>
        <v>0</v>
      </c>
      <c r="N14" s="161">
        <f>Données!$R$113</f>
        <v>0</v>
      </c>
      <c r="O14" s="161">
        <f>Données!$R$114</f>
        <v>0</v>
      </c>
      <c r="P14" s="162">
        <f>Données!$R$115</f>
        <v>0</v>
      </c>
      <c r="Q14" s="163">
        <f>Données!$R$116</f>
        <v>0</v>
      </c>
      <c r="R14" s="175">
        <f>Données!$R$118</f>
        <v>0</v>
      </c>
      <c r="S14" s="177">
        <f>Données!$T$118</f>
        <v>0</v>
      </c>
      <c r="T14" s="179">
        <f>Données!$G$118</f>
        <v>402</v>
      </c>
      <c r="U14" s="72">
        <f>IF(OR(K14&gt;0,S14&gt;0),"DIS",MAX(D14:I14)+MAX(L14:Q14))</f>
        <v>93</v>
      </c>
      <c r="V14" s="72">
        <f>SMALL($D14:$I14,1)+IF($S$8=3,SMALL($L14:$Q14,4),IF($S$8=4,SMALL($L14:$Q14,3),IF($S$8=5,SMALL($L14:$Q14,2),SMALL($L14:$Q14,1))))</f>
        <v>72</v>
      </c>
      <c r="W14" s="72">
        <f>SMALL($D14:$I14,2)+IF($S$8=3,SMALL($L14:$Q14,5),IF($S$8=4,SMALL($L14:$Q14,4),IF($S$8=5,SMALL($L14:$Q14,3),SMALL($L14:$Q14,2))))</f>
        <v>78</v>
      </c>
      <c r="X14" s="72">
        <f>SMALL($D14:$I14,3)+IF($S$8=3,0,IF($S$8=4,SMALL($L14:$Q14,3),IF($S$8=5,SMALL($L14:$Q14,4),SMALL($L14:$Q14,3))))</f>
        <v>79</v>
      </c>
      <c r="Y14" s="72">
        <f>SMALL($D14:$I14,4)+IF($S$8=3,0,IF($S$8=4,0,IF($S$8=5,SMALL($L14:$Q14,5),SMALL($L14:$Q14,4))))</f>
        <v>81</v>
      </c>
      <c r="Z14" s="106" t="str">
        <f>IF(U14="dis",999,IF(U14&lt;100,0&amp;U14,U14))</f>
        <v>093</v>
      </c>
      <c r="AA14" s="106" t="str">
        <f>IF(V14&lt;100,0&amp;V14,V14)</f>
        <v>072</v>
      </c>
      <c r="AB14" s="106" t="str">
        <f>IF(W14&lt;100,0&amp;W14,W14)</f>
        <v>078</v>
      </c>
      <c r="AC14" s="106" t="str">
        <f>IF(X14&lt;100,0&amp;X14,X14)</f>
        <v>079</v>
      </c>
      <c r="AD14" s="106" t="str">
        <f>IF(Y14&lt;100,0&amp;Y14,Y14)</f>
        <v>081</v>
      </c>
      <c r="AE14" s="106" t="str">
        <f>CONCATENATE(Z14,AA14,AB14,AC14,AD14)</f>
        <v>093072078079081</v>
      </c>
      <c r="AF14" s="20">
        <v>4</v>
      </c>
      <c r="AG14" s="21"/>
      <c r="AH14" s="79" t="s">
        <v>91</v>
      </c>
      <c r="AI14" s="81"/>
      <c r="AJ14" s="83">
        <v>86</v>
      </c>
      <c r="AK14" s="84">
        <v>89</v>
      </c>
      <c r="AL14" s="84">
        <v>87</v>
      </c>
      <c r="AM14" s="84">
        <v>82</v>
      </c>
      <c r="AN14" s="123">
        <v>80</v>
      </c>
      <c r="AO14" s="123">
        <v>90</v>
      </c>
      <c r="AP14" s="101">
        <v>424</v>
      </c>
      <c r="AQ14" s="102">
        <v>0</v>
      </c>
      <c r="AR14" s="83">
        <v>0</v>
      </c>
      <c r="AS14" s="84">
        <v>0</v>
      </c>
      <c r="AT14" s="84">
        <v>0</v>
      </c>
      <c r="AU14" s="84">
        <v>0</v>
      </c>
      <c r="AV14" s="117">
        <v>0</v>
      </c>
      <c r="AW14" s="116">
        <v>0</v>
      </c>
      <c r="AX14" s="117">
        <v>0</v>
      </c>
      <c r="AY14" s="102">
        <v>0</v>
      </c>
      <c r="AZ14" s="98">
        <v>424</v>
      </c>
      <c r="BA14" s="118">
        <v>90</v>
      </c>
      <c r="BB14" s="72">
        <v>80</v>
      </c>
      <c r="BC14" s="72">
        <v>82</v>
      </c>
      <c r="BD14" s="72">
        <v>86</v>
      </c>
      <c r="BE14" s="72">
        <v>87</v>
      </c>
      <c r="BF14" s="106" t="s">
        <v>336</v>
      </c>
      <c r="BG14" s="106" t="s">
        <v>329</v>
      </c>
      <c r="BH14" s="106" t="s">
        <v>349</v>
      </c>
      <c r="BI14" s="106" t="s">
        <v>333</v>
      </c>
      <c r="BJ14" s="106" t="s">
        <v>341</v>
      </c>
      <c r="BK14" s="106" t="s">
        <v>358</v>
      </c>
      <c r="BL14" s="20">
        <v>12</v>
      </c>
    </row>
    <row r="15" spans="1:64" ht="18" customHeight="1">
      <c r="A15" s="115">
        <v>5</v>
      </c>
      <c r="B15" s="26" t="str">
        <f>Données!$F$142</f>
        <v>NANTES VIGNEUX</v>
      </c>
      <c r="C15" s="81"/>
      <c r="D15" s="168">
        <f>Données!$I$144</f>
        <v>80</v>
      </c>
      <c r="E15" s="19">
        <f>Données!$I$145</f>
        <v>78</v>
      </c>
      <c r="F15" s="19">
        <f>Données!$I$146</f>
        <v>87</v>
      </c>
      <c r="G15" s="19">
        <f>Données!$I$147</f>
        <v>79</v>
      </c>
      <c r="H15" s="19">
        <f>Données!$I$148</f>
        <v>81</v>
      </c>
      <c r="I15" s="171">
        <f>Données!$I$149</f>
        <v>87</v>
      </c>
      <c r="J15" s="173">
        <f>Données!$I$151</f>
        <v>405</v>
      </c>
      <c r="K15" s="165">
        <f>Données!$S$151</f>
        <v>0</v>
      </c>
      <c r="L15" s="160">
        <f>Données!$R$144</f>
        <v>0</v>
      </c>
      <c r="M15" s="161">
        <f>Données!$R$145</f>
        <v>0</v>
      </c>
      <c r="N15" s="161">
        <f>Données!$R$146</f>
        <v>0</v>
      </c>
      <c r="O15" s="161">
        <f>Données!$R$147</f>
        <v>0</v>
      </c>
      <c r="P15" s="162">
        <f>Données!$R$148</f>
        <v>0</v>
      </c>
      <c r="Q15" s="163">
        <f>Données!$R$149</f>
        <v>0</v>
      </c>
      <c r="R15" s="175">
        <f>Données!$R$151</f>
        <v>0</v>
      </c>
      <c r="S15" s="177">
        <f>Données!$T$151</f>
        <v>0</v>
      </c>
      <c r="T15" s="179">
        <f>Données!$G$151</f>
        <v>405</v>
      </c>
      <c r="U15" s="72">
        <f>IF(OR(K15&gt;0,S15&gt;0),"DIS",MAX(D15:I15)+MAX(L15:Q15))</f>
        <v>87</v>
      </c>
      <c r="V15" s="72">
        <f>SMALL($D15:$I15,1)+IF($S$8=3,SMALL($L15:$Q15,4),IF($S$8=4,SMALL($L15:$Q15,3),IF($S$8=5,SMALL($L15:$Q15,2),SMALL($L15:$Q15,1))))</f>
        <v>78</v>
      </c>
      <c r="W15" s="72">
        <f>SMALL($D15:$I15,2)+IF($S$8=3,SMALL($L15:$Q15,5),IF($S$8=4,SMALL($L15:$Q15,4),IF($S$8=5,SMALL($L15:$Q15,3),SMALL($L15:$Q15,2))))</f>
        <v>79</v>
      </c>
      <c r="X15" s="72">
        <f>SMALL($D15:$I15,3)+IF($S$8=3,0,IF($S$8=4,SMALL($L15:$Q15,3),IF($S$8=5,SMALL($L15:$Q15,4),SMALL($L15:$Q15,3))))</f>
        <v>80</v>
      </c>
      <c r="Y15" s="72">
        <f>SMALL($D15:$I15,4)+IF($S$8=3,0,IF($S$8=4,0,IF($S$8=5,SMALL($L15:$Q15,5),SMALL($L15:$Q15,4))))</f>
        <v>81</v>
      </c>
      <c r="Z15" s="106" t="str">
        <f>IF(U15="dis",999,IF(U15&lt;100,0&amp;U15,U15))</f>
        <v>087</v>
      </c>
      <c r="AA15" s="106" t="str">
        <f>IF(V15&lt;100,0&amp;V15,V15)</f>
        <v>078</v>
      </c>
      <c r="AB15" s="106" t="str">
        <f>IF(W15&lt;100,0&amp;W15,W15)</f>
        <v>079</v>
      </c>
      <c r="AC15" s="106" t="str">
        <f>IF(X15&lt;100,0&amp;X15,X15)</f>
        <v>080</v>
      </c>
      <c r="AD15" s="106" t="str">
        <f>IF(Y15&lt;100,0&amp;Y15,Y15)</f>
        <v>081</v>
      </c>
      <c r="AE15" s="106" t="str">
        <f>CONCATENATE(Z15,AA15,AB15,AC15,AD15)</f>
        <v>087078079080081</v>
      </c>
      <c r="AF15" s="20">
        <v>5</v>
      </c>
      <c r="AG15" s="21"/>
      <c r="AH15" s="79" t="s">
        <v>103</v>
      </c>
      <c r="AI15" s="81"/>
      <c r="AJ15" s="83">
        <v>95</v>
      </c>
      <c r="AK15" s="84">
        <v>73</v>
      </c>
      <c r="AL15" s="84">
        <v>85</v>
      </c>
      <c r="AM15" s="84">
        <v>90</v>
      </c>
      <c r="AN15" s="123">
        <v>99</v>
      </c>
      <c r="AO15" s="123">
        <v>95</v>
      </c>
      <c r="AP15" s="101">
        <v>438</v>
      </c>
      <c r="AQ15" s="102">
        <v>0</v>
      </c>
      <c r="AR15" s="83">
        <v>0</v>
      </c>
      <c r="AS15" s="84">
        <v>0</v>
      </c>
      <c r="AT15" s="84">
        <v>0</v>
      </c>
      <c r="AU15" s="84">
        <v>0</v>
      </c>
      <c r="AV15" s="117">
        <v>0</v>
      </c>
      <c r="AW15" s="116">
        <v>0</v>
      </c>
      <c r="AX15" s="117">
        <v>0</v>
      </c>
      <c r="AY15" s="102">
        <v>0</v>
      </c>
      <c r="AZ15" s="98">
        <v>438</v>
      </c>
      <c r="BA15" s="118">
        <v>99</v>
      </c>
      <c r="BB15" s="72">
        <v>73</v>
      </c>
      <c r="BC15" s="72">
        <v>85</v>
      </c>
      <c r="BD15" s="72">
        <v>90</v>
      </c>
      <c r="BE15" s="72">
        <v>95</v>
      </c>
      <c r="BF15" s="106" t="s">
        <v>350</v>
      </c>
      <c r="BG15" s="106" t="s">
        <v>345</v>
      </c>
      <c r="BH15" s="106" t="s">
        <v>332</v>
      </c>
      <c r="BI15" s="106" t="s">
        <v>336</v>
      </c>
      <c r="BJ15" s="106" t="s">
        <v>339</v>
      </c>
      <c r="BK15" s="106" t="s">
        <v>372</v>
      </c>
      <c r="BL15" s="20">
        <v>19</v>
      </c>
    </row>
    <row r="16" spans="1:64" ht="18" customHeight="1">
      <c r="A16" s="115">
        <v>6</v>
      </c>
      <c r="B16" s="26" t="str">
        <f>Données!$F$21</f>
        <v>BAUGE</v>
      </c>
      <c r="C16" s="81"/>
      <c r="D16" s="168">
        <f>Données!$I$23</f>
        <v>77</v>
      </c>
      <c r="E16" s="19">
        <f>Données!$I$24</f>
        <v>88</v>
      </c>
      <c r="F16" s="19">
        <f>Données!$I$25</f>
        <v>83</v>
      </c>
      <c r="G16" s="19">
        <f>Données!$I$26</f>
        <v>98</v>
      </c>
      <c r="H16" s="19">
        <f>Données!$I$27</f>
        <v>92</v>
      </c>
      <c r="I16" s="171">
        <f>Données!$I$28</f>
        <v>69</v>
      </c>
      <c r="J16" s="173">
        <f>Données!$I$30</f>
        <v>409</v>
      </c>
      <c r="K16" s="165">
        <f>Données!$S$30</f>
        <v>0</v>
      </c>
      <c r="L16" s="160">
        <f>Données!$R$23</f>
        <v>0</v>
      </c>
      <c r="M16" s="161">
        <f>Données!$R$24</f>
        <v>0</v>
      </c>
      <c r="N16" s="161">
        <f>Données!$R$25</f>
        <v>0</v>
      </c>
      <c r="O16" s="161">
        <f>Données!$R$26</f>
        <v>0</v>
      </c>
      <c r="P16" s="162">
        <f>Données!$R$27</f>
        <v>0</v>
      </c>
      <c r="Q16" s="163">
        <f>Données!$R$28</f>
        <v>0</v>
      </c>
      <c r="R16" s="175">
        <f>Données!$R$30</f>
        <v>0</v>
      </c>
      <c r="S16" s="177">
        <f>Données!$T$30</f>
        <v>0</v>
      </c>
      <c r="T16" s="179">
        <f>Données!$G$30</f>
        <v>409</v>
      </c>
      <c r="U16" s="72">
        <f>IF(OR(K16&gt;0,S16&gt;0),"DIS",MAX(D16:I16)+MAX(L16:Q16))</f>
        <v>98</v>
      </c>
      <c r="V16" s="72">
        <f>SMALL($D16:$I16,1)+IF($S$8=3,SMALL($L16:$Q16,4),IF($S$8=4,SMALL($L16:$Q16,3),IF($S$8=5,SMALL($L16:$Q16,2),SMALL($L16:$Q16,1))))</f>
        <v>69</v>
      </c>
      <c r="W16" s="72">
        <f>SMALL($D16:$I16,2)+IF($S$8=3,SMALL($L16:$Q16,5),IF($S$8=4,SMALL($L16:$Q16,4),IF($S$8=5,SMALL($L16:$Q16,3),SMALL($L16:$Q16,2))))</f>
        <v>77</v>
      </c>
      <c r="X16" s="72">
        <f>SMALL($D16:$I16,3)+IF($S$8=3,0,IF($S$8=4,SMALL($L16:$Q16,3),IF($S$8=5,SMALL($L16:$Q16,4),SMALL($L16:$Q16,3))))</f>
        <v>83</v>
      </c>
      <c r="Y16" s="72">
        <f>SMALL($D16:$I16,4)+IF($S$8=3,0,IF($S$8=4,0,IF($S$8=5,SMALL($L16:$Q16,5),SMALL($L16:$Q16,4))))</f>
        <v>88</v>
      </c>
      <c r="Z16" s="106" t="str">
        <f>IF(U16="dis",999,IF(U16&lt;100,0&amp;U16,U16))</f>
        <v>098</v>
      </c>
      <c r="AA16" s="106" t="str">
        <f>IF(V16&lt;100,0&amp;V16,V16)</f>
        <v>069</v>
      </c>
      <c r="AB16" s="106" t="str">
        <f>IF(W16&lt;100,0&amp;W16,W16)</f>
        <v>077</v>
      </c>
      <c r="AC16" s="106" t="str">
        <f>IF(X16&lt;100,0&amp;X16,X16)</f>
        <v>083</v>
      </c>
      <c r="AD16" s="106" t="str">
        <f>IF(Y16&lt;100,0&amp;Y16,Y16)</f>
        <v>088</v>
      </c>
      <c r="AE16" s="106" t="str">
        <f>CONCATENATE(Z16,AA16,AB16,AC16,AD16)</f>
        <v>098069077083088</v>
      </c>
      <c r="AF16" s="20">
        <v>6</v>
      </c>
      <c r="AG16" s="21"/>
      <c r="AH16" s="79" t="s">
        <v>114</v>
      </c>
      <c r="AI16" s="81"/>
      <c r="AJ16" s="83">
        <v>80</v>
      </c>
      <c r="AK16" s="84">
        <v>87</v>
      </c>
      <c r="AL16" s="84">
        <v>81</v>
      </c>
      <c r="AM16" s="84">
        <v>87</v>
      </c>
      <c r="AN16" s="123">
        <v>81</v>
      </c>
      <c r="AO16" s="123">
        <v>83</v>
      </c>
      <c r="AP16" s="101">
        <v>412</v>
      </c>
      <c r="AQ16" s="102">
        <v>0</v>
      </c>
      <c r="AR16" s="83">
        <v>0</v>
      </c>
      <c r="AS16" s="84">
        <v>0</v>
      </c>
      <c r="AT16" s="84">
        <v>0</v>
      </c>
      <c r="AU16" s="84">
        <v>0</v>
      </c>
      <c r="AV16" s="117">
        <v>0</v>
      </c>
      <c r="AW16" s="116">
        <v>0</v>
      </c>
      <c r="AX16" s="117">
        <v>0</v>
      </c>
      <c r="AY16" s="102">
        <v>0</v>
      </c>
      <c r="AZ16" s="98">
        <v>412</v>
      </c>
      <c r="BA16" s="118">
        <v>87</v>
      </c>
      <c r="BB16" s="72">
        <v>80</v>
      </c>
      <c r="BC16" s="72">
        <v>81</v>
      </c>
      <c r="BD16" s="72">
        <v>81</v>
      </c>
      <c r="BE16" s="72">
        <v>83</v>
      </c>
      <c r="BF16" s="106" t="s">
        <v>341</v>
      </c>
      <c r="BG16" s="106" t="s">
        <v>329</v>
      </c>
      <c r="BH16" s="106" t="s">
        <v>330</v>
      </c>
      <c r="BI16" s="106" t="s">
        <v>330</v>
      </c>
      <c r="BJ16" s="106" t="s">
        <v>331</v>
      </c>
      <c r="BK16" s="106" t="s">
        <v>371</v>
      </c>
      <c r="BL16" s="20">
        <v>8</v>
      </c>
    </row>
    <row r="17" spans="1:64" ht="18" customHeight="1">
      <c r="A17" s="115">
        <v>7</v>
      </c>
      <c r="B17" s="26" t="str">
        <f>Données!$F$32</f>
        <v>CH. CHEVERNY</v>
      </c>
      <c r="C17" s="81"/>
      <c r="D17" s="168">
        <f>Données!$I$34</f>
        <v>81</v>
      </c>
      <c r="E17" s="19">
        <f>Données!$I$35</f>
        <v>81</v>
      </c>
      <c r="F17" s="19">
        <f>Données!$I$36</f>
        <v>91</v>
      </c>
      <c r="G17" s="19">
        <f>Données!$I$37</f>
        <v>86</v>
      </c>
      <c r="H17" s="19">
        <f>Données!$I$38</f>
        <v>89</v>
      </c>
      <c r="I17" s="171">
        <f>Données!$I$39</f>
        <v>74</v>
      </c>
      <c r="J17" s="173">
        <f>Données!$I$41</f>
        <v>411</v>
      </c>
      <c r="K17" s="165">
        <f>Données!$S$41</f>
        <v>0</v>
      </c>
      <c r="L17" s="160">
        <f>Données!$R$34</f>
        <v>0</v>
      </c>
      <c r="M17" s="161">
        <f>Données!$R$35</f>
        <v>0</v>
      </c>
      <c r="N17" s="161">
        <f>Données!$R$36</f>
        <v>0</v>
      </c>
      <c r="O17" s="161">
        <f>Données!$R$37</f>
        <v>0</v>
      </c>
      <c r="P17" s="162">
        <f>Données!$R$38</f>
        <v>0</v>
      </c>
      <c r="Q17" s="163">
        <f>Données!$R$39</f>
        <v>0</v>
      </c>
      <c r="R17" s="175">
        <f>Données!$R$41</f>
        <v>0</v>
      </c>
      <c r="S17" s="177">
        <f>Données!$T$41</f>
        <v>0</v>
      </c>
      <c r="T17" s="179">
        <f>Données!$G$41</f>
        <v>411</v>
      </c>
      <c r="U17" s="72">
        <f>IF(OR(K17&gt;0,S17&gt;0),"DIS",MAX(D17:I17)+MAX(L17:Q17))</f>
        <v>91</v>
      </c>
      <c r="V17" s="72">
        <f>SMALL($D17:$I17,1)+IF($S$8=3,SMALL($L17:$Q17,4),IF($S$8=4,SMALL($L17:$Q17,3),IF($S$8=5,SMALL($L17:$Q17,2),SMALL($L17:$Q17,1))))</f>
        <v>74</v>
      </c>
      <c r="W17" s="72">
        <f>SMALL($D17:$I17,2)+IF($S$8=3,SMALL($L17:$Q17,5),IF($S$8=4,SMALL($L17:$Q17,4),IF($S$8=5,SMALL($L17:$Q17,3),SMALL($L17:$Q17,2))))</f>
        <v>81</v>
      </c>
      <c r="X17" s="72">
        <f>SMALL($D17:$I17,3)+IF($S$8=3,0,IF($S$8=4,SMALL($L17:$Q17,3),IF($S$8=5,SMALL($L17:$Q17,4),SMALL($L17:$Q17,3))))</f>
        <v>81</v>
      </c>
      <c r="Y17" s="72">
        <f>SMALL($D17:$I17,4)+IF($S$8=3,0,IF($S$8=4,0,IF($S$8=5,SMALL($L17:$Q17,5),SMALL($L17:$Q17,4))))</f>
        <v>86</v>
      </c>
      <c r="Z17" s="106" t="str">
        <f>IF(U17="dis",999,IF(U17&lt;100,0&amp;U17,U17))</f>
        <v>091</v>
      </c>
      <c r="AA17" s="106" t="str">
        <f>IF(V17&lt;100,0&amp;V17,V17)</f>
        <v>074</v>
      </c>
      <c r="AB17" s="106" t="str">
        <f>IF(W17&lt;100,0&amp;W17,W17)</f>
        <v>081</v>
      </c>
      <c r="AC17" s="106" t="str">
        <f>IF(X17&lt;100,0&amp;X17,X17)</f>
        <v>081</v>
      </c>
      <c r="AD17" s="106" t="str">
        <f>IF(Y17&lt;100,0&amp;Y17,Y17)</f>
        <v>086</v>
      </c>
      <c r="AE17" s="106" t="str">
        <f>CONCATENATE(Z17,AA17,AB17,AC17,AD17)</f>
        <v>091074081081086</v>
      </c>
      <c r="AF17" s="20">
        <v>7</v>
      </c>
      <c r="AG17" s="21"/>
      <c r="AH17" s="79" t="s">
        <v>124</v>
      </c>
      <c r="AI17" s="81"/>
      <c r="AJ17" s="83">
        <v>96</v>
      </c>
      <c r="AK17" s="84">
        <v>87</v>
      </c>
      <c r="AL17" s="84">
        <v>88</v>
      </c>
      <c r="AM17" s="84">
        <v>74</v>
      </c>
      <c r="AN17" s="123">
        <v>84</v>
      </c>
      <c r="AO17" s="123">
        <v>86</v>
      </c>
      <c r="AP17" s="101">
        <v>419</v>
      </c>
      <c r="AQ17" s="102">
        <v>0</v>
      </c>
      <c r="AR17" s="83">
        <v>0</v>
      </c>
      <c r="AS17" s="84">
        <v>0</v>
      </c>
      <c r="AT17" s="84">
        <v>0</v>
      </c>
      <c r="AU17" s="84">
        <v>0</v>
      </c>
      <c r="AV17" s="117">
        <v>0</v>
      </c>
      <c r="AW17" s="116">
        <v>0</v>
      </c>
      <c r="AX17" s="117">
        <v>0</v>
      </c>
      <c r="AY17" s="102">
        <v>0</v>
      </c>
      <c r="AZ17" s="98">
        <v>419</v>
      </c>
      <c r="BA17" s="118">
        <v>96</v>
      </c>
      <c r="BB17" s="72">
        <v>74</v>
      </c>
      <c r="BC17" s="72">
        <v>84</v>
      </c>
      <c r="BD17" s="72">
        <v>86</v>
      </c>
      <c r="BE17" s="72">
        <v>87</v>
      </c>
      <c r="BF17" s="106" t="s">
        <v>340</v>
      </c>
      <c r="BG17" s="106" t="s">
        <v>348</v>
      </c>
      <c r="BH17" s="106" t="s">
        <v>346</v>
      </c>
      <c r="BI17" s="106" t="s">
        <v>333</v>
      </c>
      <c r="BJ17" s="106" t="s">
        <v>341</v>
      </c>
      <c r="BK17" s="106" t="s">
        <v>355</v>
      </c>
      <c r="BL17" s="20">
        <v>9</v>
      </c>
    </row>
    <row r="18" spans="1:64" ht="18" customHeight="1">
      <c r="A18" s="115">
        <v>8</v>
      </c>
      <c r="B18" s="26" t="str">
        <f>Données!$F$65</f>
        <v>CHOLET</v>
      </c>
      <c r="C18" s="81"/>
      <c r="D18" s="168">
        <f>Données!$I$67</f>
        <v>80</v>
      </c>
      <c r="E18" s="19">
        <f>Données!$I$68</f>
        <v>87</v>
      </c>
      <c r="F18" s="19">
        <f>Données!$I$69</f>
        <v>81</v>
      </c>
      <c r="G18" s="19">
        <f>Données!$I$70</f>
        <v>87</v>
      </c>
      <c r="H18" s="19">
        <f>Données!$I$71</f>
        <v>81</v>
      </c>
      <c r="I18" s="171">
        <f>Données!$I$72</f>
        <v>83</v>
      </c>
      <c r="J18" s="173">
        <f>Données!$I$74</f>
        <v>412</v>
      </c>
      <c r="K18" s="165">
        <f>Données!$S$74</f>
        <v>0</v>
      </c>
      <c r="L18" s="160">
        <f>Données!$R$67</f>
        <v>0</v>
      </c>
      <c r="M18" s="161">
        <f>Données!$R$68</f>
        <v>0</v>
      </c>
      <c r="N18" s="161">
        <f>Données!$R$69</f>
        <v>0</v>
      </c>
      <c r="O18" s="161">
        <f>Données!$R$70</f>
        <v>0</v>
      </c>
      <c r="P18" s="162">
        <f>Données!$R$71</f>
        <v>0</v>
      </c>
      <c r="Q18" s="163">
        <f>Données!$R$72</f>
        <v>0</v>
      </c>
      <c r="R18" s="175">
        <f>Données!$R$74</f>
        <v>0</v>
      </c>
      <c r="S18" s="177">
        <f>Données!$T$74</f>
        <v>0</v>
      </c>
      <c r="T18" s="179">
        <f>Données!$G$74</f>
        <v>412</v>
      </c>
      <c r="U18" s="72">
        <f>IF(OR(K18&gt;0,S18&gt;0),"DIS",MAX(D18:I18)+MAX(L18:Q18))</f>
        <v>87</v>
      </c>
      <c r="V18" s="72">
        <f>SMALL($D18:$I18,1)+IF($S$8=3,SMALL($L18:$Q18,4),IF($S$8=4,SMALL($L18:$Q18,3),IF($S$8=5,SMALL($L18:$Q18,2),SMALL($L18:$Q18,1))))</f>
        <v>80</v>
      </c>
      <c r="W18" s="72">
        <f>SMALL($D18:$I18,2)+IF($S$8=3,SMALL($L18:$Q18,5),IF($S$8=4,SMALL($L18:$Q18,4),IF($S$8=5,SMALL($L18:$Q18,3),SMALL($L18:$Q18,2))))</f>
        <v>81</v>
      </c>
      <c r="X18" s="72">
        <f>SMALL($D18:$I18,3)+IF($S$8=3,0,IF($S$8=4,SMALL($L18:$Q18,3),IF($S$8=5,SMALL($L18:$Q18,4),SMALL($L18:$Q18,3))))</f>
        <v>81</v>
      </c>
      <c r="Y18" s="72">
        <f>SMALL($D18:$I18,4)+IF($S$8=3,0,IF($S$8=4,0,IF($S$8=5,SMALL($L18:$Q18,5),SMALL($L18:$Q18,4))))</f>
        <v>83</v>
      </c>
      <c r="Z18" s="106" t="str">
        <f>IF(U18="dis",999,IF(U18&lt;100,0&amp;U18,U18))</f>
        <v>087</v>
      </c>
      <c r="AA18" s="106" t="str">
        <f>IF(V18&lt;100,0&amp;V18,V18)</f>
        <v>080</v>
      </c>
      <c r="AB18" s="106" t="str">
        <f>IF(W18&lt;100,0&amp;W18,W18)</f>
        <v>081</v>
      </c>
      <c r="AC18" s="106" t="str">
        <f>IF(X18&lt;100,0&amp;X18,X18)</f>
        <v>081</v>
      </c>
      <c r="AD18" s="106" t="str">
        <f>IF(Y18&lt;100,0&amp;Y18,Y18)</f>
        <v>083</v>
      </c>
      <c r="AE18" s="106" t="str">
        <f>CONCATENATE(Z18,AA18,AB18,AC18,AD18)</f>
        <v>087080081081083</v>
      </c>
      <c r="AF18" s="20">
        <v>8</v>
      </c>
      <c r="AG18" s="21"/>
      <c r="AH18" s="79" t="s">
        <v>136</v>
      </c>
      <c r="AI18" s="81"/>
      <c r="AJ18" s="83">
        <v>90</v>
      </c>
      <c r="AK18" s="84">
        <v>92</v>
      </c>
      <c r="AL18" s="84">
        <v>86</v>
      </c>
      <c r="AM18" s="84">
        <v>96</v>
      </c>
      <c r="AN18" s="123">
        <v>89</v>
      </c>
      <c r="AO18" s="123">
        <v>97</v>
      </c>
      <c r="AP18" s="101">
        <v>453</v>
      </c>
      <c r="AQ18" s="102">
        <v>0</v>
      </c>
      <c r="AR18" s="83">
        <v>0</v>
      </c>
      <c r="AS18" s="84">
        <v>0</v>
      </c>
      <c r="AT18" s="84">
        <v>0</v>
      </c>
      <c r="AU18" s="84">
        <v>0</v>
      </c>
      <c r="AV18" s="117">
        <v>0</v>
      </c>
      <c r="AW18" s="116">
        <v>0</v>
      </c>
      <c r="AX18" s="117">
        <v>0</v>
      </c>
      <c r="AY18" s="102">
        <v>0</v>
      </c>
      <c r="AZ18" s="98">
        <v>453</v>
      </c>
      <c r="BA18" s="118">
        <v>97</v>
      </c>
      <c r="BB18" s="72">
        <v>86</v>
      </c>
      <c r="BC18" s="72">
        <v>89</v>
      </c>
      <c r="BD18" s="72">
        <v>90</v>
      </c>
      <c r="BE18" s="72">
        <v>92</v>
      </c>
      <c r="BF18" s="106" t="s">
        <v>368</v>
      </c>
      <c r="BG18" s="106" t="s">
        <v>333</v>
      </c>
      <c r="BH18" s="106" t="s">
        <v>335</v>
      </c>
      <c r="BI18" s="106" t="s">
        <v>336</v>
      </c>
      <c r="BJ18" s="106" t="s">
        <v>338</v>
      </c>
      <c r="BK18" s="106" t="s">
        <v>369</v>
      </c>
      <c r="BL18" s="20">
        <v>23</v>
      </c>
    </row>
    <row r="19" spans="1:64" ht="18" customHeight="1">
      <c r="A19" s="115">
        <v>9</v>
      </c>
      <c r="B19" s="26" t="str">
        <f>Données!$F$76</f>
        <v>CORNOUAILLE</v>
      </c>
      <c r="C19" s="81"/>
      <c r="D19" s="168">
        <f>Données!$I$78</f>
        <v>96</v>
      </c>
      <c r="E19" s="19">
        <f>Données!$I$79</f>
        <v>87</v>
      </c>
      <c r="F19" s="19">
        <f>Données!$I$80</f>
        <v>88</v>
      </c>
      <c r="G19" s="19">
        <f>Données!$I$81</f>
        <v>74</v>
      </c>
      <c r="H19" s="19">
        <f>Données!$I$82</f>
        <v>84</v>
      </c>
      <c r="I19" s="171">
        <f>Données!$I$83</f>
        <v>86</v>
      </c>
      <c r="J19" s="173">
        <f>Données!$I$85</f>
        <v>419</v>
      </c>
      <c r="K19" s="165">
        <f>Données!$S$85</f>
        <v>0</v>
      </c>
      <c r="L19" s="160">
        <f>Données!$R$78</f>
        <v>0</v>
      </c>
      <c r="M19" s="161">
        <f>Données!$R$79</f>
        <v>0</v>
      </c>
      <c r="N19" s="161">
        <f>Données!$R$80</f>
        <v>0</v>
      </c>
      <c r="O19" s="161">
        <f>Données!$R$81</f>
        <v>0</v>
      </c>
      <c r="P19" s="162">
        <f>Données!$R$82</f>
        <v>0</v>
      </c>
      <c r="Q19" s="163">
        <f>Données!$R$83</f>
        <v>0</v>
      </c>
      <c r="R19" s="175">
        <f>Données!$R$85</f>
        <v>0</v>
      </c>
      <c r="S19" s="177">
        <f>Données!$T$85</f>
        <v>0</v>
      </c>
      <c r="T19" s="179">
        <f>Données!$G$85</f>
        <v>419</v>
      </c>
      <c r="U19" s="72">
        <f>IF(OR(K19&gt;0,S19&gt;0),"DIS",MAX(D19:I19)+MAX(L19:Q19))</f>
        <v>96</v>
      </c>
      <c r="V19" s="72">
        <f>SMALL($D19:$I19,1)+IF($S$8=3,SMALL($L19:$Q19,4),IF($S$8=4,SMALL($L19:$Q19,3),IF($S$8=5,SMALL($L19:$Q19,2),SMALL($L19:$Q19,1))))</f>
        <v>74</v>
      </c>
      <c r="W19" s="72">
        <f>SMALL($D19:$I19,2)+IF($S$8=3,SMALL($L19:$Q19,5),IF($S$8=4,SMALL($L19:$Q19,4),IF($S$8=5,SMALL($L19:$Q19,3),SMALL($L19:$Q19,2))))</f>
        <v>84</v>
      </c>
      <c r="X19" s="72">
        <f>SMALL($D19:$I19,3)+IF($S$8=3,0,IF($S$8=4,SMALL($L19:$Q19,3),IF($S$8=5,SMALL($L19:$Q19,4),SMALL($L19:$Q19,3))))</f>
        <v>86</v>
      </c>
      <c r="Y19" s="72">
        <f>SMALL($D19:$I19,4)+IF($S$8=3,0,IF($S$8=4,0,IF($S$8=5,SMALL($L19:$Q19,5),SMALL($L19:$Q19,4))))</f>
        <v>87</v>
      </c>
      <c r="Z19" s="106" t="str">
        <f>IF(U19="dis",999,IF(U19&lt;100,0&amp;U19,U19))</f>
        <v>096</v>
      </c>
      <c r="AA19" s="106" t="str">
        <f>IF(V19&lt;100,0&amp;V19,V19)</f>
        <v>074</v>
      </c>
      <c r="AB19" s="106" t="str">
        <f>IF(W19&lt;100,0&amp;W19,W19)</f>
        <v>084</v>
      </c>
      <c r="AC19" s="106" t="str">
        <f>IF(X19&lt;100,0&amp;X19,X19)</f>
        <v>086</v>
      </c>
      <c r="AD19" s="106" t="str">
        <f>IF(Y19&lt;100,0&amp;Y19,Y19)</f>
        <v>087</v>
      </c>
      <c r="AE19" s="106" t="str">
        <f>CONCATENATE(Z19,AA19,AB19,AC19,AD19)</f>
        <v>096074084086087</v>
      </c>
      <c r="AF19" s="20">
        <v>9</v>
      </c>
      <c r="AG19" s="21"/>
      <c r="AH19" s="79" t="s">
        <v>148</v>
      </c>
      <c r="AI19" s="81"/>
      <c r="AJ19" s="83">
        <v>88</v>
      </c>
      <c r="AK19" s="84">
        <v>102</v>
      </c>
      <c r="AL19" s="84">
        <v>92</v>
      </c>
      <c r="AM19" s="84">
        <v>96</v>
      </c>
      <c r="AN19" s="123">
        <v>88</v>
      </c>
      <c r="AO19" s="123">
        <v>78</v>
      </c>
      <c r="AP19" s="101">
        <v>442</v>
      </c>
      <c r="AQ19" s="102">
        <v>0</v>
      </c>
      <c r="AR19" s="83">
        <v>0</v>
      </c>
      <c r="AS19" s="84">
        <v>0</v>
      </c>
      <c r="AT19" s="84">
        <v>0</v>
      </c>
      <c r="AU19" s="84">
        <v>0</v>
      </c>
      <c r="AV19" s="117">
        <v>0</v>
      </c>
      <c r="AW19" s="116">
        <v>0</v>
      </c>
      <c r="AX19" s="117">
        <v>0</v>
      </c>
      <c r="AY19" s="102">
        <v>0</v>
      </c>
      <c r="AZ19" s="98">
        <v>442</v>
      </c>
      <c r="BA19" s="118">
        <v>102</v>
      </c>
      <c r="BB19" s="72">
        <v>78</v>
      </c>
      <c r="BC19" s="72">
        <v>88</v>
      </c>
      <c r="BD19" s="72">
        <v>88</v>
      </c>
      <c r="BE19" s="72">
        <v>92</v>
      </c>
      <c r="BF19" s="106">
        <v>102</v>
      </c>
      <c r="BG19" s="106" t="s">
        <v>328</v>
      </c>
      <c r="BH19" s="106" t="s">
        <v>334</v>
      </c>
      <c r="BI19" s="106" t="s">
        <v>334</v>
      </c>
      <c r="BJ19" s="106" t="s">
        <v>338</v>
      </c>
      <c r="BK19" s="106" t="s">
        <v>365</v>
      </c>
      <c r="BL19" s="20">
        <v>20</v>
      </c>
    </row>
    <row r="20" spans="1:64" ht="18" customHeight="1">
      <c r="A20" s="115">
        <v>10</v>
      </c>
      <c r="B20" s="26" t="str">
        <f>Données!$F$186</f>
        <v>PLOEMEUR</v>
      </c>
      <c r="C20" s="81"/>
      <c r="D20" s="168">
        <f>Données!$I$188</f>
        <v>90</v>
      </c>
      <c r="E20" s="19">
        <f>Données!$I$189</f>
        <v>76</v>
      </c>
      <c r="F20" s="19">
        <f>Données!$I$190</f>
        <v>79</v>
      </c>
      <c r="G20" s="19">
        <f>Données!$I$191</f>
        <v>92</v>
      </c>
      <c r="H20" s="19">
        <f>Données!$I$192</f>
        <v>85</v>
      </c>
      <c r="I20" s="171">
        <f>Données!$I$193</f>
        <v>90</v>
      </c>
      <c r="J20" s="173">
        <f>Données!$I$195</f>
        <v>420</v>
      </c>
      <c r="K20" s="165">
        <f>Données!$S$195</f>
        <v>0</v>
      </c>
      <c r="L20" s="160">
        <f>Données!$R$188</f>
        <v>0</v>
      </c>
      <c r="M20" s="161">
        <f>Données!$R$189</f>
        <v>0</v>
      </c>
      <c r="N20" s="161">
        <f>Données!$R$190</f>
        <v>0</v>
      </c>
      <c r="O20" s="161">
        <f>Données!$R$191</f>
        <v>0</v>
      </c>
      <c r="P20" s="162">
        <f>Données!$R$192</f>
        <v>0</v>
      </c>
      <c r="Q20" s="163">
        <f>Données!$R$193</f>
        <v>0</v>
      </c>
      <c r="R20" s="175">
        <f>Données!$R$195</f>
        <v>0</v>
      </c>
      <c r="S20" s="177">
        <f>Données!$T$195</f>
        <v>0</v>
      </c>
      <c r="T20" s="179">
        <f>Données!$G$195</f>
        <v>420</v>
      </c>
      <c r="U20" s="72">
        <f>IF(OR(K20&gt;0,S20&gt;0),"DIS",MAX(D20:I20)+MAX(L20:Q20))</f>
        <v>92</v>
      </c>
      <c r="V20" s="72">
        <f>SMALL($D20:$I20,1)+IF($S$8=3,SMALL($L20:$Q20,4),IF($S$8=4,SMALL($L20:$Q20,3),IF($S$8=5,SMALL($L20:$Q20,2),SMALL($L20:$Q20,1))))</f>
        <v>76</v>
      </c>
      <c r="W20" s="72">
        <f>SMALL($D20:$I20,2)+IF($S$8=3,SMALL($L20:$Q20,5),IF($S$8=4,SMALL($L20:$Q20,4),IF($S$8=5,SMALL($L20:$Q20,3),SMALL($L20:$Q20,2))))</f>
        <v>79</v>
      </c>
      <c r="X20" s="72">
        <f>SMALL($D20:$I20,3)+IF($S$8=3,0,IF($S$8=4,SMALL($L20:$Q20,3),IF($S$8=5,SMALL($L20:$Q20,4),SMALL($L20:$Q20,3))))</f>
        <v>85</v>
      </c>
      <c r="Y20" s="72">
        <f>SMALL($D20:$I20,4)+IF($S$8=3,0,IF($S$8=4,0,IF($S$8=5,SMALL($L20:$Q20,5),SMALL($L20:$Q20,4))))</f>
        <v>90</v>
      </c>
      <c r="Z20" s="106" t="str">
        <f>IF(U20="dis",999,IF(U20&lt;100,0&amp;U20,U20))</f>
        <v>092</v>
      </c>
      <c r="AA20" s="106" t="str">
        <f>IF(V20&lt;100,0&amp;V20,V20)</f>
        <v>076</v>
      </c>
      <c r="AB20" s="106" t="str">
        <f>IF(W20&lt;100,0&amp;W20,W20)</f>
        <v>079</v>
      </c>
      <c r="AC20" s="106" t="str">
        <f>IF(X20&lt;100,0&amp;X20,X20)</f>
        <v>085</v>
      </c>
      <c r="AD20" s="106" t="str">
        <f>IF(Y20&lt;100,0&amp;Y20,Y20)</f>
        <v>090</v>
      </c>
      <c r="AE20" s="106" t="str">
        <f>CONCATENATE(Z20,AA20,AB20,AC20,AD20)</f>
        <v>092076079085090</v>
      </c>
      <c r="AF20" s="20">
        <v>10</v>
      </c>
      <c r="AG20" s="21"/>
      <c r="AH20" s="79" t="s">
        <v>159</v>
      </c>
      <c r="AI20" s="81"/>
      <c r="AJ20" s="83">
        <v>81</v>
      </c>
      <c r="AK20" s="84">
        <v>79</v>
      </c>
      <c r="AL20" s="84">
        <v>93</v>
      </c>
      <c r="AM20" s="84">
        <v>92</v>
      </c>
      <c r="AN20" s="123">
        <v>78</v>
      </c>
      <c r="AO20" s="123">
        <v>72</v>
      </c>
      <c r="AP20" s="101">
        <v>402</v>
      </c>
      <c r="AQ20" s="102">
        <v>0</v>
      </c>
      <c r="AR20" s="83">
        <v>0</v>
      </c>
      <c r="AS20" s="84">
        <v>0</v>
      </c>
      <c r="AT20" s="84">
        <v>0</v>
      </c>
      <c r="AU20" s="84">
        <v>0</v>
      </c>
      <c r="AV20" s="117">
        <v>0</v>
      </c>
      <c r="AW20" s="116">
        <v>0</v>
      </c>
      <c r="AX20" s="117">
        <v>0</v>
      </c>
      <c r="AY20" s="102">
        <v>0</v>
      </c>
      <c r="AZ20" s="98">
        <v>402</v>
      </c>
      <c r="BA20" s="118">
        <v>93</v>
      </c>
      <c r="BB20" s="72">
        <v>72</v>
      </c>
      <c r="BC20" s="72">
        <v>78</v>
      </c>
      <c r="BD20" s="72">
        <v>79</v>
      </c>
      <c r="BE20" s="72">
        <v>81</v>
      </c>
      <c r="BF20" s="106" t="s">
        <v>343</v>
      </c>
      <c r="BG20" s="106" t="s">
        <v>351</v>
      </c>
      <c r="BH20" s="106" t="s">
        <v>328</v>
      </c>
      <c r="BI20" s="106" t="s">
        <v>344</v>
      </c>
      <c r="BJ20" s="106" t="s">
        <v>330</v>
      </c>
      <c r="BK20" s="106" t="s">
        <v>352</v>
      </c>
      <c r="BL20" s="20">
        <v>4</v>
      </c>
    </row>
    <row r="21" spans="1:64" ht="18" customHeight="1">
      <c r="A21" s="115">
        <v>11</v>
      </c>
      <c r="B21" s="26" t="str">
        <f>Données!$F$230</f>
        <v>ST CAST</v>
      </c>
      <c r="C21" s="81"/>
      <c r="D21" s="168">
        <f>Données!$I$232</f>
        <v>80</v>
      </c>
      <c r="E21" s="19">
        <f>Données!$I$233</f>
        <v>96</v>
      </c>
      <c r="F21" s="19">
        <f>Données!$I$234</f>
        <v>88</v>
      </c>
      <c r="G21" s="19">
        <f>Données!$I$235</f>
        <v>88</v>
      </c>
      <c r="H21" s="19">
        <f>Données!$I$236</f>
        <v>90</v>
      </c>
      <c r="I21" s="171">
        <f>Données!$I$237</f>
        <v>77</v>
      </c>
      <c r="J21" s="173">
        <f>Données!$I$239</f>
        <v>423</v>
      </c>
      <c r="K21" s="165">
        <f>Données!$S$239</f>
        <v>0</v>
      </c>
      <c r="L21" s="160">
        <f>Données!$R$232</f>
        <v>0</v>
      </c>
      <c r="M21" s="161">
        <f>Données!$R$233</f>
        <v>0</v>
      </c>
      <c r="N21" s="161">
        <f>Données!$R$234</f>
        <v>0</v>
      </c>
      <c r="O21" s="161">
        <f>Données!$R$235</f>
        <v>0</v>
      </c>
      <c r="P21" s="162">
        <f>Données!$R$236</f>
        <v>0</v>
      </c>
      <c r="Q21" s="163">
        <f>Données!$R$237</f>
        <v>0</v>
      </c>
      <c r="R21" s="175">
        <f>Données!$R$239</f>
        <v>0</v>
      </c>
      <c r="S21" s="177">
        <f>Données!$T$239</f>
        <v>0</v>
      </c>
      <c r="T21" s="179">
        <f>Données!$G$239</f>
        <v>423</v>
      </c>
      <c r="U21" s="72">
        <f>IF(OR(K21&gt;0,S21&gt;0),"DIS",MAX(D21:I21)+MAX(L21:Q21))</f>
        <v>96</v>
      </c>
      <c r="V21" s="72">
        <f>SMALL($D21:$I21,1)+IF($S$8=3,SMALL($L21:$Q21,4),IF($S$8=4,SMALL($L21:$Q21,3),IF($S$8=5,SMALL($L21:$Q21,2),SMALL($L21:$Q21,1))))</f>
        <v>77</v>
      </c>
      <c r="W21" s="72">
        <f>SMALL($D21:$I21,2)+IF($S$8=3,SMALL($L21:$Q21,5),IF($S$8=4,SMALL($L21:$Q21,4),IF($S$8=5,SMALL($L21:$Q21,3),SMALL($L21:$Q21,2))))</f>
        <v>80</v>
      </c>
      <c r="X21" s="72">
        <f>SMALL($D21:$I21,3)+IF($S$8=3,0,IF($S$8=4,SMALL($L21:$Q21,3),IF($S$8=5,SMALL($L21:$Q21,4),SMALL($L21:$Q21,3))))</f>
        <v>88</v>
      </c>
      <c r="Y21" s="72">
        <f>SMALL($D21:$I21,4)+IF($S$8=3,0,IF($S$8=4,0,IF($S$8=5,SMALL($L21:$Q21,5),SMALL($L21:$Q21,4))))</f>
        <v>88</v>
      </c>
      <c r="Z21" s="106" t="str">
        <f>IF(U21="dis",999,IF(U21&lt;100,0&amp;U21,U21))</f>
        <v>096</v>
      </c>
      <c r="AA21" s="106" t="str">
        <f>IF(V21&lt;100,0&amp;V21,V21)</f>
        <v>077</v>
      </c>
      <c r="AB21" s="106" t="str">
        <f>IF(W21&lt;100,0&amp;W21,W21)</f>
        <v>080</v>
      </c>
      <c r="AC21" s="106" t="str">
        <f>IF(X21&lt;100,0&amp;X21,X21)</f>
        <v>088</v>
      </c>
      <c r="AD21" s="106" t="str">
        <f>IF(Y21&lt;100,0&amp;Y21,Y21)</f>
        <v>088</v>
      </c>
      <c r="AE21" s="106" t="str">
        <f>CONCATENATE(Z21,AA21,AB21,AC21,AD21)</f>
        <v>096077080088088</v>
      </c>
      <c r="AF21" s="20">
        <v>11</v>
      </c>
      <c r="AG21" s="21"/>
      <c r="AH21" s="79" t="s">
        <v>172</v>
      </c>
      <c r="AI21" s="81"/>
      <c r="AJ21" s="83">
        <v>77</v>
      </c>
      <c r="AK21" s="84">
        <v>88</v>
      </c>
      <c r="AL21" s="84">
        <v>87</v>
      </c>
      <c r="AM21" s="84">
        <v>87</v>
      </c>
      <c r="AN21" s="123">
        <v>86</v>
      </c>
      <c r="AO21" s="123">
        <v>100</v>
      </c>
      <c r="AP21" s="101">
        <v>425</v>
      </c>
      <c r="AQ21" s="102">
        <v>0</v>
      </c>
      <c r="AR21" s="83">
        <v>0</v>
      </c>
      <c r="AS21" s="84">
        <v>0</v>
      </c>
      <c r="AT21" s="84">
        <v>0</v>
      </c>
      <c r="AU21" s="84">
        <v>0</v>
      </c>
      <c r="AV21" s="117">
        <v>0</v>
      </c>
      <c r="AW21" s="116">
        <v>0</v>
      </c>
      <c r="AX21" s="117">
        <v>0</v>
      </c>
      <c r="AY21" s="102">
        <v>0</v>
      </c>
      <c r="AZ21" s="98">
        <v>425</v>
      </c>
      <c r="BA21" s="118">
        <v>100</v>
      </c>
      <c r="BB21" s="72">
        <v>77</v>
      </c>
      <c r="BC21" s="72">
        <v>86</v>
      </c>
      <c r="BD21" s="72">
        <v>87</v>
      </c>
      <c r="BE21" s="72">
        <v>87</v>
      </c>
      <c r="BF21" s="106">
        <v>100</v>
      </c>
      <c r="BG21" s="106" t="s">
        <v>327</v>
      </c>
      <c r="BH21" s="106" t="s">
        <v>333</v>
      </c>
      <c r="BI21" s="106" t="s">
        <v>341</v>
      </c>
      <c r="BJ21" s="106" t="s">
        <v>341</v>
      </c>
      <c r="BK21" s="106" t="s">
        <v>360</v>
      </c>
      <c r="BL21" s="20">
        <v>14</v>
      </c>
    </row>
    <row r="22" spans="1:64" ht="18" customHeight="1">
      <c r="A22" s="115">
        <v>12</v>
      </c>
      <c r="B22" s="26" t="str">
        <f>Données!$F$43</f>
        <v>CH. MAINTENON</v>
      </c>
      <c r="C22" s="81"/>
      <c r="D22" s="168">
        <f>Données!$I$45</f>
        <v>86</v>
      </c>
      <c r="E22" s="19">
        <f>Données!$I$46</f>
        <v>89</v>
      </c>
      <c r="F22" s="19">
        <f>Données!$I$47</f>
        <v>87</v>
      </c>
      <c r="G22" s="19">
        <f>Données!$I$48</f>
        <v>82</v>
      </c>
      <c r="H22" s="19">
        <f>Données!$I$49</f>
        <v>80</v>
      </c>
      <c r="I22" s="171">
        <f>Données!$I$50</f>
        <v>90</v>
      </c>
      <c r="J22" s="173">
        <f>Données!$I$52</f>
        <v>424</v>
      </c>
      <c r="K22" s="165">
        <f>Données!$S$52</f>
        <v>0</v>
      </c>
      <c r="L22" s="160">
        <f>Données!$R$45</f>
        <v>0</v>
      </c>
      <c r="M22" s="161">
        <f>Données!$R$46</f>
        <v>0</v>
      </c>
      <c r="N22" s="161">
        <f>Données!$R$47</f>
        <v>0</v>
      </c>
      <c r="O22" s="161">
        <f>Données!$R$48</f>
        <v>0</v>
      </c>
      <c r="P22" s="162">
        <f>Données!$R$49</f>
        <v>0</v>
      </c>
      <c r="Q22" s="163">
        <f>Données!$R$50</f>
        <v>0</v>
      </c>
      <c r="R22" s="175">
        <f>Données!$R$52</f>
        <v>0</v>
      </c>
      <c r="S22" s="177">
        <f>Données!$T$52</f>
        <v>0</v>
      </c>
      <c r="T22" s="179">
        <f>Données!$G$52</f>
        <v>424</v>
      </c>
      <c r="U22" s="72">
        <f>IF(OR(K22&gt;0,S22&gt;0),"DIS",MAX(D22:I22)+MAX(L22:Q22))</f>
        <v>90</v>
      </c>
      <c r="V22" s="72">
        <f>SMALL($D22:$I22,1)+IF($S$8=3,SMALL($L22:$Q22,4),IF($S$8=4,SMALL($L22:$Q22,3),IF($S$8=5,SMALL($L22:$Q22,2),SMALL($L22:$Q22,1))))</f>
        <v>80</v>
      </c>
      <c r="W22" s="72">
        <f>SMALL($D22:$I22,2)+IF($S$8=3,SMALL($L22:$Q22,5),IF($S$8=4,SMALL($L22:$Q22,4),IF($S$8=5,SMALL($L22:$Q22,3),SMALL($L22:$Q22,2))))</f>
        <v>82</v>
      </c>
      <c r="X22" s="72">
        <f>SMALL($D22:$I22,3)+IF($S$8=3,0,IF($S$8=4,SMALL($L22:$Q22,3),IF($S$8=5,SMALL($L22:$Q22,4),SMALL($L22:$Q22,3))))</f>
        <v>86</v>
      </c>
      <c r="Y22" s="72">
        <f>SMALL($D22:$I22,4)+IF($S$8=3,0,IF($S$8=4,0,IF($S$8=5,SMALL($L22:$Q22,5),SMALL($L22:$Q22,4))))</f>
        <v>87</v>
      </c>
      <c r="Z22" s="106" t="str">
        <f>IF(U22="dis",999,IF(U22&lt;100,0&amp;U22,U22))</f>
        <v>090</v>
      </c>
      <c r="AA22" s="106" t="str">
        <f>IF(V22&lt;100,0&amp;V22,V22)</f>
        <v>080</v>
      </c>
      <c r="AB22" s="106" t="str">
        <f>IF(W22&lt;100,0&amp;W22,W22)</f>
        <v>082</v>
      </c>
      <c r="AC22" s="106" t="str">
        <f>IF(X22&lt;100,0&amp;X22,X22)</f>
        <v>086</v>
      </c>
      <c r="AD22" s="106" t="str">
        <f>IF(Y22&lt;100,0&amp;Y22,Y22)</f>
        <v>087</v>
      </c>
      <c r="AE22" s="106" t="str">
        <f>CONCATENATE(Z22,AA22,AB22,AC22,AD22)</f>
        <v>090080082086087</v>
      </c>
      <c r="AF22" s="20">
        <v>12</v>
      </c>
      <c r="AG22" s="21"/>
      <c r="AH22" s="79" t="s">
        <v>185</v>
      </c>
      <c r="AI22" s="81"/>
      <c r="AJ22" s="83">
        <v>78</v>
      </c>
      <c r="AK22" s="84">
        <v>86</v>
      </c>
      <c r="AL22" s="84">
        <v>84</v>
      </c>
      <c r="AM22" s="84">
        <v>78</v>
      </c>
      <c r="AN22" s="123">
        <v>82</v>
      </c>
      <c r="AO22" s="123">
        <v>79</v>
      </c>
      <c r="AP22" s="101">
        <v>401</v>
      </c>
      <c r="AQ22" s="102">
        <v>0</v>
      </c>
      <c r="AR22" s="83">
        <v>0</v>
      </c>
      <c r="AS22" s="84">
        <v>0</v>
      </c>
      <c r="AT22" s="84">
        <v>0</v>
      </c>
      <c r="AU22" s="84">
        <v>0</v>
      </c>
      <c r="AV22" s="117">
        <v>0</v>
      </c>
      <c r="AW22" s="116">
        <v>0</v>
      </c>
      <c r="AX22" s="117">
        <v>0</v>
      </c>
      <c r="AY22" s="102">
        <v>0</v>
      </c>
      <c r="AZ22" s="98">
        <v>401</v>
      </c>
      <c r="BA22" s="118">
        <v>86</v>
      </c>
      <c r="BB22" s="72">
        <v>78</v>
      </c>
      <c r="BC22" s="72">
        <v>78</v>
      </c>
      <c r="BD22" s="72">
        <v>79</v>
      </c>
      <c r="BE22" s="72">
        <v>82</v>
      </c>
      <c r="BF22" s="106" t="s">
        <v>333</v>
      </c>
      <c r="BG22" s="106" t="s">
        <v>328</v>
      </c>
      <c r="BH22" s="106" t="s">
        <v>328</v>
      </c>
      <c r="BI22" s="106" t="s">
        <v>344</v>
      </c>
      <c r="BJ22" s="106" t="s">
        <v>349</v>
      </c>
      <c r="BK22" s="106" t="s">
        <v>370</v>
      </c>
      <c r="BL22" s="20">
        <v>2</v>
      </c>
    </row>
    <row r="23" spans="1:64" ht="18">
      <c r="A23" s="115">
        <v>13</v>
      </c>
      <c r="B23" s="26" t="str">
        <f>Données!$F$208</f>
        <v>ROCHERS SEVIGNE</v>
      </c>
      <c r="C23" s="81"/>
      <c r="D23" s="168">
        <f>Données!$I$210</f>
        <v>91</v>
      </c>
      <c r="E23" s="19">
        <f>Données!$I$211</f>
        <v>86</v>
      </c>
      <c r="F23" s="19">
        <f>Données!$I$212</f>
        <v>85</v>
      </c>
      <c r="G23" s="19">
        <f>Données!$I$213</f>
        <v>78</v>
      </c>
      <c r="H23" s="19">
        <f>Données!$I$214</f>
        <v>93</v>
      </c>
      <c r="I23" s="171">
        <f>Données!$I$215</f>
        <v>85</v>
      </c>
      <c r="J23" s="173">
        <f>Données!$I$217</f>
        <v>425</v>
      </c>
      <c r="K23" s="165">
        <f>Données!$S$217</f>
        <v>0</v>
      </c>
      <c r="L23" s="160">
        <f>Données!$R$210</f>
        <v>0</v>
      </c>
      <c r="M23" s="161">
        <f>Données!$R$211</f>
        <v>0</v>
      </c>
      <c r="N23" s="161">
        <f>Données!$R$212</f>
        <v>0</v>
      </c>
      <c r="O23" s="161">
        <f>Données!$R$213</f>
        <v>0</v>
      </c>
      <c r="P23" s="162">
        <f>Données!$R$214</f>
        <v>0</v>
      </c>
      <c r="Q23" s="163">
        <f>Données!$R$215</f>
        <v>0</v>
      </c>
      <c r="R23" s="175">
        <f>Données!$R$217</f>
        <v>0</v>
      </c>
      <c r="S23" s="177">
        <f>Données!$T$217</f>
        <v>0</v>
      </c>
      <c r="T23" s="179">
        <f>Données!$G$217</f>
        <v>425</v>
      </c>
      <c r="U23" s="72">
        <f>IF(OR(K23&gt;0,S23&gt;0),"DIS",MAX(D23:I23)+MAX(L23:Q23))</f>
        <v>93</v>
      </c>
      <c r="V23" s="72">
        <f>SMALL($D23:$I23,1)+IF($S$8=3,SMALL($L23:$Q23,4),IF($S$8=4,SMALL($L23:$Q23,3),IF($S$8=5,SMALL($L23:$Q23,2),SMALL($L23:$Q23,1))))</f>
        <v>78</v>
      </c>
      <c r="W23" s="72">
        <f>SMALL($D23:$I23,2)+IF($S$8=3,SMALL($L23:$Q23,5),IF($S$8=4,SMALL($L23:$Q23,4),IF($S$8=5,SMALL($L23:$Q23,3),SMALL($L23:$Q23,2))))</f>
        <v>85</v>
      </c>
      <c r="X23" s="72">
        <f>SMALL($D23:$I23,3)+IF($S$8=3,0,IF($S$8=4,SMALL($L23:$Q23,3),IF($S$8=5,SMALL($L23:$Q23,4),SMALL($L23:$Q23,3))))</f>
        <v>85</v>
      </c>
      <c r="Y23" s="72">
        <f>SMALL($D23:$I23,4)+IF($S$8=3,0,IF($S$8=4,0,IF($S$8=5,SMALL($L23:$Q23,5),SMALL($L23:$Q23,4))))</f>
        <v>86</v>
      </c>
      <c r="Z23" s="106" t="str">
        <f>IF(U23="dis",999,IF(U23&lt;100,0&amp;U23,U23))</f>
        <v>093</v>
      </c>
      <c r="AA23" s="106" t="str">
        <f>IF(V23&lt;100,0&amp;V23,V23)</f>
        <v>078</v>
      </c>
      <c r="AB23" s="106" t="str">
        <f>IF(W23&lt;100,0&amp;W23,W23)</f>
        <v>085</v>
      </c>
      <c r="AC23" s="106" t="str">
        <f>IF(X23&lt;100,0&amp;X23,X23)</f>
        <v>085</v>
      </c>
      <c r="AD23" s="106" t="str">
        <f>IF(Y23&lt;100,0&amp;Y23,Y23)</f>
        <v>086</v>
      </c>
      <c r="AE23" s="106" t="str">
        <f>CONCATENATE(Z23,AA23,AB23,AC23,AD23)</f>
        <v>093078085085086</v>
      </c>
      <c r="AF23" s="20">
        <v>13</v>
      </c>
      <c r="AH23" s="79" t="s">
        <v>197</v>
      </c>
      <c r="AI23" s="81"/>
      <c r="AJ23" s="83">
        <v>80</v>
      </c>
      <c r="AK23" s="84">
        <v>78</v>
      </c>
      <c r="AL23" s="84">
        <v>87</v>
      </c>
      <c r="AM23" s="84">
        <v>79</v>
      </c>
      <c r="AN23" s="123">
        <v>81</v>
      </c>
      <c r="AO23" s="123">
        <v>87</v>
      </c>
      <c r="AP23" s="101">
        <v>405</v>
      </c>
      <c r="AQ23" s="102">
        <v>0</v>
      </c>
      <c r="AR23" s="83">
        <v>0</v>
      </c>
      <c r="AS23" s="84">
        <v>0</v>
      </c>
      <c r="AT23" s="84">
        <v>0</v>
      </c>
      <c r="AU23" s="84">
        <v>0</v>
      </c>
      <c r="AV23" s="117">
        <v>0</v>
      </c>
      <c r="AW23" s="116">
        <v>0</v>
      </c>
      <c r="AX23" s="117">
        <v>0</v>
      </c>
      <c r="AY23" s="102">
        <v>0</v>
      </c>
      <c r="AZ23" s="98">
        <v>405</v>
      </c>
      <c r="BA23" s="118">
        <v>87</v>
      </c>
      <c r="BB23" s="72">
        <v>78</v>
      </c>
      <c r="BC23" s="72">
        <v>79</v>
      </c>
      <c r="BD23" s="72">
        <v>80</v>
      </c>
      <c r="BE23" s="72">
        <v>81</v>
      </c>
      <c r="BF23" s="106" t="s">
        <v>341</v>
      </c>
      <c r="BG23" s="106" t="s">
        <v>328</v>
      </c>
      <c r="BH23" s="106" t="s">
        <v>344</v>
      </c>
      <c r="BI23" s="106" t="s">
        <v>329</v>
      </c>
      <c r="BJ23" s="106" t="s">
        <v>330</v>
      </c>
      <c r="BK23" s="106" t="s">
        <v>353</v>
      </c>
      <c r="BL23" s="20">
        <v>5</v>
      </c>
    </row>
    <row r="24" spans="1:64" ht="18">
      <c r="A24" s="115">
        <v>14</v>
      </c>
      <c r="B24" s="26" t="str">
        <f>Données!$F$120</f>
        <v>LES FONTENELLES</v>
      </c>
      <c r="C24" s="81"/>
      <c r="D24" s="168">
        <f>Données!$I$122</f>
        <v>77</v>
      </c>
      <c r="E24" s="19">
        <f>Données!$I$123</f>
        <v>88</v>
      </c>
      <c r="F24" s="19">
        <f>Données!$I$124</f>
        <v>87</v>
      </c>
      <c r="G24" s="19">
        <f>Données!$I$125</f>
        <v>87</v>
      </c>
      <c r="H24" s="19">
        <f>Données!$I$126</f>
        <v>86</v>
      </c>
      <c r="I24" s="171">
        <f>Données!$I$127</f>
        <v>100</v>
      </c>
      <c r="J24" s="173">
        <f>Données!$I$129</f>
        <v>425</v>
      </c>
      <c r="K24" s="165">
        <f>Données!$S$129</f>
        <v>0</v>
      </c>
      <c r="L24" s="160">
        <f>Données!$R$122</f>
        <v>0</v>
      </c>
      <c r="M24" s="161">
        <f>Données!$R$123</f>
        <v>0</v>
      </c>
      <c r="N24" s="161">
        <f>Données!$R$124</f>
        <v>0</v>
      </c>
      <c r="O24" s="161">
        <f>Données!$R$125</f>
        <v>0</v>
      </c>
      <c r="P24" s="162">
        <f>Données!$R$126</f>
        <v>0</v>
      </c>
      <c r="Q24" s="163">
        <f>Données!$R$127</f>
        <v>0</v>
      </c>
      <c r="R24" s="175">
        <f>Données!$R$129</f>
        <v>0</v>
      </c>
      <c r="S24" s="177">
        <f>Données!$T$129</f>
        <v>0</v>
      </c>
      <c r="T24" s="179">
        <f>Données!$G$129</f>
        <v>425</v>
      </c>
      <c r="U24" s="72">
        <f>IF(OR(K24&gt;0,S24&gt;0),"DIS",MAX(D24:I24)+MAX(L24:Q24))</f>
        <v>100</v>
      </c>
      <c r="V24" s="72">
        <f>SMALL($D24:$I24,1)+IF($S$8=3,SMALL($L24:$Q24,4),IF($S$8=4,SMALL($L24:$Q24,3),IF($S$8=5,SMALL($L24:$Q24,2),SMALL($L24:$Q24,1))))</f>
        <v>77</v>
      </c>
      <c r="W24" s="72">
        <f>SMALL($D24:$I24,2)+IF($S$8=3,SMALL($L24:$Q24,5),IF($S$8=4,SMALL($L24:$Q24,4),IF($S$8=5,SMALL($L24:$Q24,3),SMALL($L24:$Q24,2))))</f>
        <v>86</v>
      </c>
      <c r="X24" s="72">
        <f>SMALL($D24:$I24,3)+IF($S$8=3,0,IF($S$8=4,SMALL($L24:$Q24,3),IF($S$8=5,SMALL($L24:$Q24,4),SMALL($L24:$Q24,3))))</f>
        <v>87</v>
      </c>
      <c r="Y24" s="72">
        <f>SMALL($D24:$I24,4)+IF($S$8=3,0,IF($S$8=4,0,IF($S$8=5,SMALL($L24:$Q24,5),SMALL($L24:$Q24,4))))</f>
        <v>87</v>
      </c>
      <c r="Z24" s="106">
        <f>IF(U24="dis",999,IF(U24&lt;100,0&amp;U24,U24))</f>
        <v>100</v>
      </c>
      <c r="AA24" s="106" t="str">
        <f>IF(V24&lt;100,0&amp;V24,V24)</f>
        <v>077</v>
      </c>
      <c r="AB24" s="106" t="str">
        <f>IF(W24&lt;100,0&amp;W24,W24)</f>
        <v>086</v>
      </c>
      <c r="AC24" s="106" t="str">
        <f>IF(X24&lt;100,0&amp;X24,X24)</f>
        <v>087</v>
      </c>
      <c r="AD24" s="106" t="str">
        <f>IF(Y24&lt;100,0&amp;Y24,Y24)</f>
        <v>087</v>
      </c>
      <c r="AE24" s="106" t="str">
        <f>CONCATENATE(Z24,AA24,AB24,AC24,AD24)</f>
        <v>100077086087087</v>
      </c>
      <c r="AF24" s="20">
        <v>14</v>
      </c>
      <c r="AH24" s="79" t="s">
        <v>210</v>
      </c>
      <c r="AI24" s="81"/>
      <c r="AJ24" s="83">
        <v>83</v>
      </c>
      <c r="AK24" s="84">
        <v>78</v>
      </c>
      <c r="AL24" s="84">
        <v>95</v>
      </c>
      <c r="AM24" s="84">
        <v>77</v>
      </c>
      <c r="AN24" s="123">
        <v>85</v>
      </c>
      <c r="AO24" s="123">
        <v>78</v>
      </c>
      <c r="AP24" s="101">
        <v>401</v>
      </c>
      <c r="AQ24" s="102">
        <v>0</v>
      </c>
      <c r="AR24" s="83">
        <v>0</v>
      </c>
      <c r="AS24" s="84">
        <v>0</v>
      </c>
      <c r="AT24" s="84">
        <v>0</v>
      </c>
      <c r="AU24" s="84">
        <v>0</v>
      </c>
      <c r="AV24" s="117">
        <v>0</v>
      </c>
      <c r="AW24" s="116">
        <v>0</v>
      </c>
      <c r="AX24" s="117">
        <v>0</v>
      </c>
      <c r="AY24" s="102">
        <v>0</v>
      </c>
      <c r="AZ24" s="98">
        <v>401</v>
      </c>
      <c r="BA24" s="118">
        <v>95</v>
      </c>
      <c r="BB24" s="72">
        <v>77</v>
      </c>
      <c r="BC24" s="72">
        <v>78</v>
      </c>
      <c r="BD24" s="72">
        <v>78</v>
      </c>
      <c r="BE24" s="72">
        <v>83</v>
      </c>
      <c r="BF24" s="106" t="s">
        <v>339</v>
      </c>
      <c r="BG24" s="106" t="s">
        <v>327</v>
      </c>
      <c r="BH24" s="106" t="s">
        <v>328</v>
      </c>
      <c r="BI24" s="106" t="s">
        <v>328</v>
      </c>
      <c r="BJ24" s="106" t="s">
        <v>331</v>
      </c>
      <c r="BK24" s="106" t="s">
        <v>374</v>
      </c>
      <c r="BL24" s="20">
        <v>3</v>
      </c>
    </row>
    <row r="25" spans="1:64" ht="18" customHeight="1">
      <c r="A25" s="115">
        <v>15</v>
      </c>
      <c r="B25" s="26" t="str">
        <f>Données!$F$219</f>
        <v>SANCERRE</v>
      </c>
      <c r="C25" s="81"/>
      <c r="D25" s="168">
        <f>Données!$I$221</f>
        <v>86</v>
      </c>
      <c r="E25" s="19">
        <f>Données!$I$222</f>
        <v>86</v>
      </c>
      <c r="F25" s="19">
        <f>Données!$I$223</f>
        <v>84</v>
      </c>
      <c r="G25" s="19">
        <f>Données!$I$224</f>
        <v>88</v>
      </c>
      <c r="H25" s="19">
        <f>Données!$I$225</f>
        <v>90</v>
      </c>
      <c r="I25" s="171">
        <f>Données!$I$226</f>
        <v>83</v>
      </c>
      <c r="J25" s="173">
        <f>Données!$I$228</f>
        <v>427</v>
      </c>
      <c r="K25" s="165">
        <f>Données!$S$228</f>
        <v>0</v>
      </c>
      <c r="L25" s="160">
        <f>Données!$R$221</f>
        <v>0</v>
      </c>
      <c r="M25" s="161">
        <f>Données!$R$222</f>
        <v>0</v>
      </c>
      <c r="N25" s="161">
        <f>Données!$R$223</f>
        <v>0</v>
      </c>
      <c r="O25" s="161">
        <f>Données!$R$224</f>
        <v>0</v>
      </c>
      <c r="P25" s="162">
        <f>Données!$R$225</f>
        <v>0</v>
      </c>
      <c r="Q25" s="163">
        <f>Données!$R$226</f>
        <v>0</v>
      </c>
      <c r="R25" s="175">
        <f>Données!$R$228</f>
        <v>0</v>
      </c>
      <c r="S25" s="177">
        <f>Données!$T$228</f>
        <v>0</v>
      </c>
      <c r="T25" s="179">
        <f>Données!$G$228</f>
        <v>427</v>
      </c>
      <c r="U25" s="72">
        <f>IF(OR(K25&gt;0,S25&gt;0),"DIS",MAX(D25:I25)+MAX(L25:Q25))</f>
        <v>90</v>
      </c>
      <c r="V25" s="72">
        <f>SMALL($D25:$I25,1)+IF($S$8=3,SMALL($L25:$Q25,4),IF($S$8=4,SMALL($L25:$Q25,3),IF($S$8=5,SMALL($L25:$Q25,2),SMALL($L25:$Q25,1))))</f>
        <v>83</v>
      </c>
      <c r="W25" s="72">
        <f>SMALL($D25:$I25,2)+IF($S$8=3,SMALL($L25:$Q25,5),IF($S$8=4,SMALL($L25:$Q25,4),IF($S$8=5,SMALL($L25:$Q25,3),SMALL($L25:$Q25,2))))</f>
        <v>84</v>
      </c>
      <c r="X25" s="72">
        <f>SMALL($D25:$I25,3)+IF($S$8=3,0,IF($S$8=4,SMALL($L25:$Q25,3),IF($S$8=5,SMALL($L25:$Q25,4),SMALL($L25:$Q25,3))))</f>
        <v>86</v>
      </c>
      <c r="Y25" s="72">
        <f>SMALL($D25:$I25,4)+IF($S$8=3,0,IF($S$8=4,0,IF($S$8=5,SMALL($L25:$Q25,5),SMALL($L25:$Q25,4))))</f>
        <v>86</v>
      </c>
      <c r="Z25" s="106" t="str">
        <f>IF(U25="dis",999,IF(U25&lt;100,0&amp;U25,U25))</f>
        <v>090</v>
      </c>
      <c r="AA25" s="106" t="str">
        <f>IF(V25&lt;100,0&amp;V25,V25)</f>
        <v>083</v>
      </c>
      <c r="AB25" s="106" t="str">
        <f>IF(W25&lt;100,0&amp;W25,W25)</f>
        <v>084</v>
      </c>
      <c r="AC25" s="106" t="str">
        <f>IF(X25&lt;100,0&amp;X25,X25)</f>
        <v>086</v>
      </c>
      <c r="AD25" s="106" t="str">
        <f>IF(Y25&lt;100,0&amp;Y25,Y25)</f>
        <v>086</v>
      </c>
      <c r="AE25" s="106" t="str">
        <f>CONCATENATE(Z25,AA25,AB25,AC25,AD25)</f>
        <v>090083084086086</v>
      </c>
      <c r="AF25" s="20">
        <v>15</v>
      </c>
      <c r="AH25" s="79" t="s">
        <v>221</v>
      </c>
      <c r="AI25" s="81"/>
      <c r="AJ25" s="83">
        <v>85</v>
      </c>
      <c r="AK25" s="84">
        <v>87</v>
      </c>
      <c r="AL25" s="84">
        <v>83</v>
      </c>
      <c r="AM25" s="84">
        <v>96</v>
      </c>
      <c r="AN25" s="123">
        <v>82</v>
      </c>
      <c r="AO25" s="123">
        <v>104</v>
      </c>
      <c r="AP25" s="101">
        <v>433</v>
      </c>
      <c r="AQ25" s="102">
        <v>0</v>
      </c>
      <c r="AR25" s="83">
        <v>0</v>
      </c>
      <c r="AS25" s="84">
        <v>0</v>
      </c>
      <c r="AT25" s="84">
        <v>0</v>
      </c>
      <c r="AU25" s="84">
        <v>0</v>
      </c>
      <c r="AV25" s="117">
        <v>0</v>
      </c>
      <c r="AW25" s="116">
        <v>0</v>
      </c>
      <c r="AX25" s="117">
        <v>0</v>
      </c>
      <c r="AY25" s="102">
        <v>0</v>
      </c>
      <c r="AZ25" s="98">
        <v>433</v>
      </c>
      <c r="BA25" s="118">
        <v>104</v>
      </c>
      <c r="BB25" s="72">
        <v>82</v>
      </c>
      <c r="BC25" s="72">
        <v>83</v>
      </c>
      <c r="BD25" s="72">
        <v>85</v>
      </c>
      <c r="BE25" s="72">
        <v>87</v>
      </c>
      <c r="BF25" s="106">
        <v>104</v>
      </c>
      <c r="BG25" s="106" t="s">
        <v>349</v>
      </c>
      <c r="BH25" s="106" t="s">
        <v>331</v>
      </c>
      <c r="BI25" s="106" t="s">
        <v>332</v>
      </c>
      <c r="BJ25" s="106" t="s">
        <v>341</v>
      </c>
      <c r="BK25" s="106" t="s">
        <v>364</v>
      </c>
      <c r="BL25" s="20">
        <v>18</v>
      </c>
    </row>
    <row r="26" spans="1:64" ht="18" customHeight="1">
      <c r="A26" s="115">
        <v>16</v>
      </c>
      <c r="B26" s="26" t="str">
        <f>Données!$F$252</f>
        <v>TOURS ARDREE</v>
      </c>
      <c r="C26" s="81"/>
      <c r="D26" s="168">
        <f>Données!$I$254</f>
        <v>95</v>
      </c>
      <c r="E26" s="19">
        <f>Données!$I$255</f>
        <v>74</v>
      </c>
      <c r="F26" s="19">
        <f>Données!$I$256</f>
        <v>98</v>
      </c>
      <c r="G26" s="19">
        <f>Données!$I$257</f>
        <v>81</v>
      </c>
      <c r="H26" s="19">
        <f>Données!$I$258</f>
        <v>93</v>
      </c>
      <c r="I26" s="171">
        <f>Données!$I$259</f>
        <v>86</v>
      </c>
      <c r="J26" s="173">
        <f>Données!$I$261</f>
        <v>429</v>
      </c>
      <c r="K26" s="165">
        <f>Données!$S$261</f>
        <v>0</v>
      </c>
      <c r="L26" s="160">
        <f>Données!$R$254</f>
        <v>0</v>
      </c>
      <c r="M26" s="161">
        <f>Données!$R$255</f>
        <v>0</v>
      </c>
      <c r="N26" s="161">
        <f>Données!$R$256</f>
        <v>0</v>
      </c>
      <c r="O26" s="161">
        <f>Données!$R$257</f>
        <v>0</v>
      </c>
      <c r="P26" s="162">
        <f>Données!$R$258</f>
        <v>0</v>
      </c>
      <c r="Q26" s="163">
        <f>Données!$R$259</f>
        <v>0</v>
      </c>
      <c r="R26" s="175">
        <f>Données!$R$261</f>
        <v>0</v>
      </c>
      <c r="S26" s="177">
        <f>Données!$T$261</f>
        <v>0</v>
      </c>
      <c r="T26" s="179">
        <f>Données!$G$261</f>
        <v>429</v>
      </c>
      <c r="U26" s="72">
        <f>IF(OR(K26&gt;0,S26&gt;0),"DIS",MAX(D26:I26)+MAX(L26:Q26))</f>
        <v>98</v>
      </c>
      <c r="V26" s="72">
        <f>SMALL($D26:$I26,1)+IF($S$8=3,SMALL($L26:$Q26,4),IF($S$8=4,SMALL($L26:$Q26,3),IF($S$8=5,SMALL($L26:$Q26,2),SMALL($L26:$Q26,1))))</f>
        <v>74</v>
      </c>
      <c r="W26" s="72">
        <f>SMALL($D26:$I26,2)+IF($S$8=3,SMALL($L26:$Q26,5),IF($S$8=4,SMALL($L26:$Q26,4),IF($S$8=5,SMALL($L26:$Q26,3),SMALL($L26:$Q26,2))))</f>
        <v>81</v>
      </c>
      <c r="X26" s="72">
        <f>SMALL($D26:$I26,3)+IF($S$8=3,0,IF($S$8=4,SMALL($L26:$Q26,3),IF($S$8=5,SMALL($L26:$Q26,4),SMALL($L26:$Q26,3))))</f>
        <v>86</v>
      </c>
      <c r="Y26" s="72">
        <f>SMALL($D26:$I26,4)+IF($S$8=3,0,IF($S$8=4,0,IF($S$8=5,SMALL($L26:$Q26,5),SMALL($L26:$Q26,4))))</f>
        <v>93</v>
      </c>
      <c r="Z26" s="106" t="str">
        <f>IF(U26="dis",999,IF(U26&lt;100,0&amp;U26,U26))</f>
        <v>098</v>
      </c>
      <c r="AA26" s="106" t="str">
        <f>IF(V26&lt;100,0&amp;V26,V26)</f>
        <v>074</v>
      </c>
      <c r="AB26" s="106" t="str">
        <f>IF(W26&lt;100,0&amp;W26,W26)</f>
        <v>081</v>
      </c>
      <c r="AC26" s="106" t="str">
        <f>IF(X26&lt;100,0&amp;X26,X26)</f>
        <v>086</v>
      </c>
      <c r="AD26" s="106" t="str">
        <f>IF(Y26&lt;100,0&amp;Y26,Y26)</f>
        <v>093</v>
      </c>
      <c r="AE26" s="106" t="str">
        <f>CONCATENATE(Z26,AA26,AB26,AC26,AD26)</f>
        <v>098074081086093</v>
      </c>
      <c r="AF26" s="20">
        <v>16</v>
      </c>
      <c r="AH26" s="79" t="s">
        <v>232</v>
      </c>
      <c r="AI26" s="81"/>
      <c r="AJ26" s="83">
        <v>83</v>
      </c>
      <c r="AK26" s="84">
        <v>86</v>
      </c>
      <c r="AL26" s="84">
        <v>86</v>
      </c>
      <c r="AM26" s="84">
        <v>87</v>
      </c>
      <c r="AN26" s="123">
        <v>90</v>
      </c>
      <c r="AO26" s="123">
        <v>93</v>
      </c>
      <c r="AP26" s="101">
        <v>432</v>
      </c>
      <c r="AQ26" s="102">
        <v>0</v>
      </c>
      <c r="AR26" s="83">
        <v>0</v>
      </c>
      <c r="AS26" s="84">
        <v>0</v>
      </c>
      <c r="AT26" s="84">
        <v>0</v>
      </c>
      <c r="AU26" s="84">
        <v>0</v>
      </c>
      <c r="AV26" s="117">
        <v>0</v>
      </c>
      <c r="AW26" s="116">
        <v>0</v>
      </c>
      <c r="AX26" s="117">
        <v>0</v>
      </c>
      <c r="AY26" s="102">
        <v>0</v>
      </c>
      <c r="AZ26" s="98">
        <v>432</v>
      </c>
      <c r="BA26" s="118">
        <v>93</v>
      </c>
      <c r="BB26" s="72">
        <v>83</v>
      </c>
      <c r="BC26" s="72">
        <v>86</v>
      </c>
      <c r="BD26" s="72">
        <v>86</v>
      </c>
      <c r="BE26" s="72">
        <v>87</v>
      </c>
      <c r="BF26" s="106" t="s">
        <v>343</v>
      </c>
      <c r="BG26" s="106" t="s">
        <v>331</v>
      </c>
      <c r="BH26" s="106" t="s">
        <v>333</v>
      </c>
      <c r="BI26" s="106" t="s">
        <v>333</v>
      </c>
      <c r="BJ26" s="106" t="s">
        <v>341</v>
      </c>
      <c r="BK26" s="106" t="s">
        <v>363</v>
      </c>
      <c r="BL26" s="20">
        <v>17</v>
      </c>
    </row>
    <row r="27" spans="1:64" ht="18" customHeight="1">
      <c r="A27" s="115">
        <v>17</v>
      </c>
      <c r="B27" s="26" t="str">
        <f>Données!$F$175</f>
        <v>PICARDIERE</v>
      </c>
      <c r="C27" s="81"/>
      <c r="D27" s="168">
        <f>Données!$I$177</f>
        <v>83</v>
      </c>
      <c r="E27" s="19">
        <f>Données!$I$178</f>
        <v>86</v>
      </c>
      <c r="F27" s="19">
        <f>Données!$I$179</f>
        <v>86</v>
      </c>
      <c r="G27" s="19">
        <f>Données!$I$180</f>
        <v>87</v>
      </c>
      <c r="H27" s="19">
        <f>Données!$I$181</f>
        <v>90</v>
      </c>
      <c r="I27" s="171">
        <f>Données!$I$182</f>
        <v>93</v>
      </c>
      <c r="J27" s="173">
        <f>Données!$I$184</f>
        <v>432</v>
      </c>
      <c r="K27" s="165">
        <f>Données!$S$184</f>
        <v>0</v>
      </c>
      <c r="L27" s="160">
        <f>Données!$R$177</f>
        <v>0</v>
      </c>
      <c r="M27" s="161">
        <f>Données!$R$178</f>
        <v>0</v>
      </c>
      <c r="N27" s="161">
        <f>Données!$R$179</f>
        <v>0</v>
      </c>
      <c r="O27" s="161">
        <f>Données!$R$180</f>
        <v>0</v>
      </c>
      <c r="P27" s="162">
        <f>Données!$R$181</f>
        <v>0</v>
      </c>
      <c r="Q27" s="163">
        <f>Données!$R$182</f>
        <v>0</v>
      </c>
      <c r="R27" s="175">
        <f>Données!$R$184</f>
        <v>0</v>
      </c>
      <c r="S27" s="177">
        <f>Données!$T$184</f>
        <v>0</v>
      </c>
      <c r="T27" s="179">
        <f>Données!$G$184</f>
        <v>432</v>
      </c>
      <c r="U27" s="72">
        <f>IF(OR(K27&gt;0,S27&gt;0),"DIS",MAX(D27:I27)+MAX(L27:Q27))</f>
        <v>93</v>
      </c>
      <c r="V27" s="72">
        <f>SMALL($D27:$I27,1)+IF($S$8=3,SMALL($L27:$Q27,4),IF($S$8=4,SMALL($L27:$Q27,3),IF($S$8=5,SMALL($L27:$Q27,2),SMALL($L27:$Q27,1))))</f>
        <v>83</v>
      </c>
      <c r="W27" s="72">
        <f>SMALL($D27:$I27,2)+IF($S$8=3,SMALL($L27:$Q27,5),IF($S$8=4,SMALL($L27:$Q27,4),IF($S$8=5,SMALL($L27:$Q27,3),SMALL($L27:$Q27,2))))</f>
        <v>86</v>
      </c>
      <c r="X27" s="72">
        <f>SMALL($D27:$I27,3)+IF($S$8=3,0,IF($S$8=4,SMALL($L27:$Q27,3),IF($S$8=5,SMALL($L27:$Q27,4),SMALL($L27:$Q27,3))))</f>
        <v>86</v>
      </c>
      <c r="Y27" s="72">
        <f>SMALL($D27:$I27,4)+IF($S$8=3,0,IF($S$8=4,0,IF($S$8=5,SMALL($L27:$Q27,5),SMALL($L27:$Q27,4))))</f>
        <v>87</v>
      </c>
      <c r="Z27" s="106" t="str">
        <f>IF(U27="dis",999,IF(U27&lt;100,0&amp;U27,U27))</f>
        <v>093</v>
      </c>
      <c r="AA27" s="106" t="str">
        <f>IF(V27&lt;100,0&amp;V27,V27)</f>
        <v>083</v>
      </c>
      <c r="AB27" s="106" t="str">
        <f>IF(W27&lt;100,0&amp;W27,W27)</f>
        <v>086</v>
      </c>
      <c r="AC27" s="106" t="str">
        <f>IF(X27&lt;100,0&amp;X27,X27)</f>
        <v>086</v>
      </c>
      <c r="AD27" s="106" t="str">
        <f>IF(Y27&lt;100,0&amp;Y27,Y27)</f>
        <v>087</v>
      </c>
      <c r="AE27" s="106" t="str">
        <f>CONCATENATE(Z27,AA27,AB27,AC27,AD27)</f>
        <v>093083086086087</v>
      </c>
      <c r="AF27" s="20">
        <v>17</v>
      </c>
      <c r="AH27" s="79" t="s">
        <v>245</v>
      </c>
      <c r="AI27" s="81"/>
      <c r="AJ27" s="83">
        <v>90</v>
      </c>
      <c r="AK27" s="84">
        <v>76</v>
      </c>
      <c r="AL27" s="84">
        <v>79</v>
      </c>
      <c r="AM27" s="84">
        <v>92</v>
      </c>
      <c r="AN27" s="123">
        <v>85</v>
      </c>
      <c r="AO27" s="123">
        <v>90</v>
      </c>
      <c r="AP27" s="101">
        <v>420</v>
      </c>
      <c r="AQ27" s="102">
        <v>0</v>
      </c>
      <c r="AR27" s="83">
        <v>0</v>
      </c>
      <c r="AS27" s="84">
        <v>0</v>
      </c>
      <c r="AT27" s="84">
        <v>0</v>
      </c>
      <c r="AU27" s="84">
        <v>0</v>
      </c>
      <c r="AV27" s="117">
        <v>0</v>
      </c>
      <c r="AW27" s="116">
        <v>0</v>
      </c>
      <c r="AX27" s="117">
        <v>0</v>
      </c>
      <c r="AY27" s="102">
        <v>0</v>
      </c>
      <c r="AZ27" s="98">
        <v>420</v>
      </c>
      <c r="BA27" s="118">
        <v>92</v>
      </c>
      <c r="BB27" s="72">
        <v>76</v>
      </c>
      <c r="BC27" s="72">
        <v>79</v>
      </c>
      <c r="BD27" s="72">
        <v>85</v>
      </c>
      <c r="BE27" s="72">
        <v>90</v>
      </c>
      <c r="BF27" s="106" t="s">
        <v>338</v>
      </c>
      <c r="BG27" s="106" t="s">
        <v>342</v>
      </c>
      <c r="BH27" s="106" t="s">
        <v>344</v>
      </c>
      <c r="BI27" s="106" t="s">
        <v>332</v>
      </c>
      <c r="BJ27" s="106" t="s">
        <v>336</v>
      </c>
      <c r="BK27" s="106" t="s">
        <v>356</v>
      </c>
      <c r="BL27" s="20">
        <v>10</v>
      </c>
    </row>
    <row r="28" spans="1:64" ht="18" customHeight="1">
      <c r="A28" s="115">
        <v>18</v>
      </c>
      <c r="B28" s="26" t="str">
        <f>Données!$F$164</f>
        <v>ORMES</v>
      </c>
      <c r="C28" s="81"/>
      <c r="D28" s="168">
        <f>Données!$I$166</f>
        <v>85</v>
      </c>
      <c r="E28" s="19">
        <f>Données!$I$167</f>
        <v>87</v>
      </c>
      <c r="F28" s="19">
        <f>Données!$I$168</f>
        <v>83</v>
      </c>
      <c r="G28" s="19">
        <f>Données!$I$169</f>
        <v>96</v>
      </c>
      <c r="H28" s="19">
        <f>Données!$I$170</f>
        <v>82</v>
      </c>
      <c r="I28" s="171">
        <f>Données!$I$171</f>
        <v>104</v>
      </c>
      <c r="J28" s="173">
        <f>Données!$I$173</f>
        <v>433</v>
      </c>
      <c r="K28" s="165">
        <f>Données!$S$173</f>
        <v>0</v>
      </c>
      <c r="L28" s="160">
        <f>Données!$R$166</f>
        <v>0</v>
      </c>
      <c r="M28" s="161">
        <f>Données!$R$167</f>
        <v>0</v>
      </c>
      <c r="N28" s="161">
        <f>Données!$R$168</f>
        <v>0</v>
      </c>
      <c r="O28" s="161">
        <f>Données!$R$169</f>
        <v>0</v>
      </c>
      <c r="P28" s="162">
        <f>Données!$R$170</f>
        <v>0</v>
      </c>
      <c r="Q28" s="163">
        <f>Données!$R$171</f>
        <v>0</v>
      </c>
      <c r="R28" s="175">
        <f>Données!$R$173</f>
        <v>0</v>
      </c>
      <c r="S28" s="177">
        <f>Données!$T$173</f>
        <v>0</v>
      </c>
      <c r="T28" s="179">
        <f>Données!$G$173</f>
        <v>433</v>
      </c>
      <c r="U28" s="72">
        <f>IF(OR(K28&gt;0,S28&gt;0),"DIS",MAX(D28:I28)+MAX(L28:Q28))</f>
        <v>104</v>
      </c>
      <c r="V28" s="72">
        <f>SMALL($D28:$I28,1)+IF($S$8=3,SMALL($L28:$Q28,4),IF($S$8=4,SMALL($L28:$Q28,3),IF($S$8=5,SMALL($L28:$Q28,2),SMALL($L28:$Q28,1))))</f>
        <v>82</v>
      </c>
      <c r="W28" s="72">
        <f>SMALL($D28:$I28,2)+IF($S$8=3,SMALL($L28:$Q28,5),IF($S$8=4,SMALL($L28:$Q28,4),IF($S$8=5,SMALL($L28:$Q28,3),SMALL($L28:$Q28,2))))</f>
        <v>83</v>
      </c>
      <c r="X28" s="72">
        <f>SMALL($D28:$I28,3)+IF($S$8=3,0,IF($S$8=4,SMALL($L28:$Q28,3),IF($S$8=5,SMALL($L28:$Q28,4),SMALL($L28:$Q28,3))))</f>
        <v>85</v>
      </c>
      <c r="Y28" s="72">
        <f>SMALL($D28:$I28,4)+IF($S$8=3,0,IF($S$8=4,0,IF($S$8=5,SMALL($L28:$Q28,5),SMALL($L28:$Q28,4))))</f>
        <v>87</v>
      </c>
      <c r="Z28" s="106">
        <f>IF(U28="dis",999,IF(U28&lt;100,0&amp;U28,U28))</f>
        <v>104</v>
      </c>
      <c r="AA28" s="106" t="str">
        <f>IF(V28&lt;100,0&amp;V28,V28)</f>
        <v>082</v>
      </c>
      <c r="AB28" s="106" t="str">
        <f>IF(W28&lt;100,0&amp;W28,W28)</f>
        <v>083</v>
      </c>
      <c r="AC28" s="106" t="str">
        <f>IF(X28&lt;100,0&amp;X28,X28)</f>
        <v>085</v>
      </c>
      <c r="AD28" s="106" t="str">
        <f>IF(Y28&lt;100,0&amp;Y28,Y28)</f>
        <v>087</v>
      </c>
      <c r="AE28" s="106" t="str">
        <f>CONCATENATE(Z28,AA28,AB28,AC28,AD28)</f>
        <v>104082083085087</v>
      </c>
      <c r="AF28" s="20">
        <v>18</v>
      </c>
      <c r="AH28" s="79" t="s">
        <v>258</v>
      </c>
      <c r="AI28" s="81"/>
      <c r="AJ28" s="83">
        <v>92</v>
      </c>
      <c r="AK28" s="84">
        <v>79</v>
      </c>
      <c r="AL28" s="84">
        <v>93</v>
      </c>
      <c r="AM28" s="84">
        <v>86</v>
      </c>
      <c r="AN28" s="123">
        <v>94</v>
      </c>
      <c r="AO28" s="123">
        <v>95</v>
      </c>
      <c r="AP28" s="101">
        <v>444</v>
      </c>
      <c r="AQ28" s="102">
        <v>0</v>
      </c>
      <c r="AR28" s="83">
        <v>0</v>
      </c>
      <c r="AS28" s="84">
        <v>0</v>
      </c>
      <c r="AT28" s="84">
        <v>0</v>
      </c>
      <c r="AU28" s="84">
        <v>0</v>
      </c>
      <c r="AV28" s="117">
        <v>0</v>
      </c>
      <c r="AW28" s="116">
        <v>0</v>
      </c>
      <c r="AX28" s="117">
        <v>0</v>
      </c>
      <c r="AY28" s="102">
        <v>0</v>
      </c>
      <c r="AZ28" s="98">
        <v>444</v>
      </c>
      <c r="BA28" s="118">
        <v>95</v>
      </c>
      <c r="BB28" s="72">
        <v>79</v>
      </c>
      <c r="BC28" s="72">
        <v>86</v>
      </c>
      <c r="BD28" s="72">
        <v>92</v>
      </c>
      <c r="BE28" s="72">
        <v>93</v>
      </c>
      <c r="BF28" s="106" t="s">
        <v>339</v>
      </c>
      <c r="BG28" s="106" t="s">
        <v>344</v>
      </c>
      <c r="BH28" s="106" t="s">
        <v>333</v>
      </c>
      <c r="BI28" s="106" t="s">
        <v>338</v>
      </c>
      <c r="BJ28" s="106" t="s">
        <v>343</v>
      </c>
      <c r="BK28" s="106" t="s">
        <v>367</v>
      </c>
      <c r="BL28" s="20">
        <v>22</v>
      </c>
    </row>
    <row r="29" spans="1:64" ht="18" customHeight="1">
      <c r="A29" s="115">
        <v>19</v>
      </c>
      <c r="B29" s="26" t="str">
        <f>Données!$F$54</f>
        <v>CHARTRES FONTEN</v>
      </c>
      <c r="C29" s="81"/>
      <c r="D29" s="168">
        <f>Données!$I$56</f>
        <v>95</v>
      </c>
      <c r="E29" s="19">
        <f>Données!$I$57</f>
        <v>73</v>
      </c>
      <c r="F29" s="19">
        <f>Données!$I$58</f>
        <v>85</v>
      </c>
      <c r="G29" s="19">
        <f>Données!$I$59</f>
        <v>90</v>
      </c>
      <c r="H29" s="19">
        <f>Données!$I$60</f>
        <v>99</v>
      </c>
      <c r="I29" s="171">
        <f>Données!$I$61</f>
        <v>95</v>
      </c>
      <c r="J29" s="173">
        <f>Données!$I$63</f>
        <v>438</v>
      </c>
      <c r="K29" s="165">
        <f>Données!$S$63</f>
        <v>0</v>
      </c>
      <c r="L29" s="160">
        <f>Données!$R$56</f>
        <v>0</v>
      </c>
      <c r="M29" s="161">
        <f>Données!$R$57</f>
        <v>0</v>
      </c>
      <c r="N29" s="161">
        <f>Données!$R$58</f>
        <v>0</v>
      </c>
      <c r="O29" s="161">
        <f>Données!$R$59</f>
        <v>0</v>
      </c>
      <c r="P29" s="162">
        <f>Données!$R$60</f>
        <v>0</v>
      </c>
      <c r="Q29" s="163">
        <f>Données!$R$61</f>
        <v>0</v>
      </c>
      <c r="R29" s="175">
        <f>Données!$R$63</f>
        <v>0</v>
      </c>
      <c r="S29" s="177">
        <f>Données!$T$63</f>
        <v>0</v>
      </c>
      <c r="T29" s="179">
        <f>Données!$G$63</f>
        <v>438</v>
      </c>
      <c r="U29" s="72">
        <f>IF(OR(K29&gt;0,S29&gt;0),"DIS",MAX(D29:I29)+MAX(L29:Q29))</f>
        <v>99</v>
      </c>
      <c r="V29" s="72">
        <f>SMALL($D29:$I29,1)+IF($S$8=3,SMALL($L29:$Q29,4),IF($S$8=4,SMALL($L29:$Q29,3),IF($S$8=5,SMALL($L29:$Q29,2),SMALL($L29:$Q29,1))))</f>
        <v>73</v>
      </c>
      <c r="W29" s="72">
        <f>SMALL($D29:$I29,2)+IF($S$8=3,SMALL($L29:$Q29,5),IF($S$8=4,SMALL($L29:$Q29,4),IF($S$8=5,SMALL($L29:$Q29,3),SMALL($L29:$Q29,2))))</f>
        <v>85</v>
      </c>
      <c r="X29" s="72">
        <f>SMALL($D29:$I29,3)+IF($S$8=3,0,IF($S$8=4,SMALL($L29:$Q29,3),IF($S$8=5,SMALL($L29:$Q29,4),SMALL($L29:$Q29,3))))</f>
        <v>90</v>
      </c>
      <c r="Y29" s="72">
        <f>SMALL($D29:$I29,4)+IF($S$8=3,0,IF($S$8=4,0,IF($S$8=5,SMALL($L29:$Q29,5),SMALL($L29:$Q29,4))))</f>
        <v>95</v>
      </c>
      <c r="Z29" s="106" t="str">
        <f>IF(U29="dis",999,IF(U29&lt;100,0&amp;U29,U29))</f>
        <v>099</v>
      </c>
      <c r="AA29" s="106" t="str">
        <f>IF(V29&lt;100,0&amp;V29,V29)</f>
        <v>073</v>
      </c>
      <c r="AB29" s="106" t="str">
        <f>IF(W29&lt;100,0&amp;W29,W29)</f>
        <v>085</v>
      </c>
      <c r="AC29" s="106" t="str">
        <f>IF(X29&lt;100,0&amp;X29,X29)</f>
        <v>090</v>
      </c>
      <c r="AD29" s="106" t="str">
        <f>IF(Y29&lt;100,0&amp;Y29,Y29)</f>
        <v>095</v>
      </c>
      <c r="AE29" s="106" t="str">
        <f>CONCATENATE(Z29,AA29,AB29,AC29,AD29)</f>
        <v>099073085090095</v>
      </c>
      <c r="AF29" s="20">
        <v>19</v>
      </c>
      <c r="AH29" s="79" t="s">
        <v>271</v>
      </c>
      <c r="AI29" s="81"/>
      <c r="AJ29" s="83">
        <v>91</v>
      </c>
      <c r="AK29" s="84">
        <v>86</v>
      </c>
      <c r="AL29" s="84">
        <v>85</v>
      </c>
      <c r="AM29" s="84">
        <v>78</v>
      </c>
      <c r="AN29" s="123">
        <v>93</v>
      </c>
      <c r="AO29" s="123">
        <v>85</v>
      </c>
      <c r="AP29" s="101">
        <v>425</v>
      </c>
      <c r="AQ29" s="102">
        <v>0</v>
      </c>
      <c r="AR29" s="83">
        <v>0</v>
      </c>
      <c r="AS29" s="84">
        <v>0</v>
      </c>
      <c r="AT29" s="84">
        <v>0</v>
      </c>
      <c r="AU29" s="84">
        <v>0</v>
      </c>
      <c r="AV29" s="117">
        <v>0</v>
      </c>
      <c r="AW29" s="116">
        <v>0</v>
      </c>
      <c r="AX29" s="117">
        <v>0</v>
      </c>
      <c r="AY29" s="102">
        <v>0</v>
      </c>
      <c r="AZ29" s="98">
        <v>425</v>
      </c>
      <c r="BA29" s="118">
        <v>93</v>
      </c>
      <c r="BB29" s="72">
        <v>78</v>
      </c>
      <c r="BC29" s="72">
        <v>85</v>
      </c>
      <c r="BD29" s="72">
        <v>85</v>
      </c>
      <c r="BE29" s="72">
        <v>86</v>
      </c>
      <c r="BF29" s="106" t="s">
        <v>343</v>
      </c>
      <c r="BG29" s="106" t="s">
        <v>328</v>
      </c>
      <c r="BH29" s="106" t="s">
        <v>332</v>
      </c>
      <c r="BI29" s="106" t="s">
        <v>332</v>
      </c>
      <c r="BJ29" s="106" t="s">
        <v>333</v>
      </c>
      <c r="BK29" s="106" t="s">
        <v>359</v>
      </c>
      <c r="BL29" s="20">
        <v>13</v>
      </c>
    </row>
    <row r="30" spans="1:64" ht="18" customHeight="1">
      <c r="A30" s="115">
        <v>20</v>
      </c>
      <c r="B30" s="26" t="str">
        <f>Données!$F$98</f>
        <v>GUERANDE</v>
      </c>
      <c r="C30" s="81"/>
      <c r="D30" s="168">
        <f>Données!$I$100</f>
        <v>88</v>
      </c>
      <c r="E30" s="19">
        <f>Données!$I$101</f>
        <v>102</v>
      </c>
      <c r="F30" s="19">
        <f>Données!$I$102</f>
        <v>92</v>
      </c>
      <c r="G30" s="19">
        <f>Données!$I$103</f>
        <v>96</v>
      </c>
      <c r="H30" s="19">
        <f>Données!$I$104</f>
        <v>88</v>
      </c>
      <c r="I30" s="171">
        <f>Données!$I$105</f>
        <v>78</v>
      </c>
      <c r="J30" s="173">
        <f>Données!$I$107</f>
        <v>442</v>
      </c>
      <c r="K30" s="165">
        <f>Données!$S$107</f>
        <v>0</v>
      </c>
      <c r="L30" s="160">
        <f>Données!$R$100</f>
        <v>0</v>
      </c>
      <c r="M30" s="161">
        <f>Données!$R$101</f>
        <v>0</v>
      </c>
      <c r="N30" s="161">
        <f>Données!$R$102</f>
        <v>0</v>
      </c>
      <c r="O30" s="161">
        <f>Données!$R$103</f>
        <v>0</v>
      </c>
      <c r="P30" s="162">
        <f>Données!$R$104</f>
        <v>0</v>
      </c>
      <c r="Q30" s="163">
        <f>Données!$R$105</f>
        <v>0</v>
      </c>
      <c r="R30" s="175">
        <f>Données!$R$107</f>
        <v>0</v>
      </c>
      <c r="S30" s="177">
        <f>Données!$T$107</f>
        <v>0</v>
      </c>
      <c r="T30" s="179">
        <f>Données!$G$107</f>
        <v>442</v>
      </c>
      <c r="U30" s="72">
        <f>IF(OR(K30&gt;0,S30&gt;0),"DIS",MAX(D30:I30)+MAX(L30:Q30))</f>
        <v>102</v>
      </c>
      <c r="V30" s="72">
        <f>SMALL($D30:$I30,1)+IF($S$8=3,SMALL($L30:$Q30,4),IF($S$8=4,SMALL($L30:$Q30,3),IF($S$8=5,SMALL($L30:$Q30,2),SMALL($L30:$Q30,1))))</f>
        <v>78</v>
      </c>
      <c r="W30" s="72">
        <f>SMALL($D30:$I30,2)+IF($S$8=3,SMALL($L30:$Q30,5),IF($S$8=4,SMALL($L30:$Q30,4),IF($S$8=5,SMALL($L30:$Q30,3),SMALL($L30:$Q30,2))))</f>
        <v>88</v>
      </c>
      <c r="X30" s="72">
        <f>SMALL($D30:$I30,3)+IF($S$8=3,0,IF($S$8=4,SMALL($L30:$Q30,3),IF($S$8=5,SMALL($L30:$Q30,4),SMALL($L30:$Q30,3))))</f>
        <v>88</v>
      </c>
      <c r="Y30" s="72">
        <f>SMALL($D30:$I30,4)+IF($S$8=3,0,IF($S$8=4,0,IF($S$8=5,SMALL($L30:$Q30,5),SMALL($L30:$Q30,4))))</f>
        <v>92</v>
      </c>
      <c r="Z30" s="106">
        <f>IF(U30="dis",999,IF(U30&lt;100,0&amp;U30,U30))</f>
        <v>102</v>
      </c>
      <c r="AA30" s="106" t="str">
        <f>IF(V30&lt;100,0&amp;V30,V30)</f>
        <v>078</v>
      </c>
      <c r="AB30" s="106" t="str">
        <f>IF(W30&lt;100,0&amp;W30,W30)</f>
        <v>088</v>
      </c>
      <c r="AC30" s="106" t="str">
        <f>IF(X30&lt;100,0&amp;X30,X30)</f>
        <v>088</v>
      </c>
      <c r="AD30" s="106" t="str">
        <f>IF(Y30&lt;100,0&amp;Y30,Y30)</f>
        <v>092</v>
      </c>
      <c r="AE30" s="106" t="str">
        <f>CONCATENATE(Z30,AA30,AB30,AC30,AD30)</f>
        <v>102078088088092</v>
      </c>
      <c r="AF30" s="20">
        <v>20</v>
      </c>
      <c r="AH30" s="79" t="s">
        <v>284</v>
      </c>
      <c r="AI30" s="81"/>
      <c r="AJ30" s="83">
        <v>86</v>
      </c>
      <c r="AK30" s="84">
        <v>86</v>
      </c>
      <c r="AL30" s="84">
        <v>84</v>
      </c>
      <c r="AM30" s="84">
        <v>88</v>
      </c>
      <c r="AN30" s="123">
        <v>90</v>
      </c>
      <c r="AO30" s="123">
        <v>83</v>
      </c>
      <c r="AP30" s="101">
        <v>427</v>
      </c>
      <c r="AQ30" s="102">
        <v>0</v>
      </c>
      <c r="AR30" s="83">
        <v>0</v>
      </c>
      <c r="AS30" s="84">
        <v>0</v>
      </c>
      <c r="AT30" s="84">
        <v>0</v>
      </c>
      <c r="AU30" s="84">
        <v>0</v>
      </c>
      <c r="AV30" s="117">
        <v>0</v>
      </c>
      <c r="AW30" s="116">
        <v>0</v>
      </c>
      <c r="AX30" s="117">
        <v>0</v>
      </c>
      <c r="AY30" s="102">
        <v>0</v>
      </c>
      <c r="AZ30" s="98">
        <v>427</v>
      </c>
      <c r="BA30" s="118">
        <v>90</v>
      </c>
      <c r="BB30" s="72">
        <v>83</v>
      </c>
      <c r="BC30" s="72">
        <v>84</v>
      </c>
      <c r="BD30" s="72">
        <v>86</v>
      </c>
      <c r="BE30" s="72">
        <v>86</v>
      </c>
      <c r="BF30" s="106" t="s">
        <v>336</v>
      </c>
      <c r="BG30" s="106" t="s">
        <v>331</v>
      </c>
      <c r="BH30" s="106" t="s">
        <v>346</v>
      </c>
      <c r="BI30" s="106" t="s">
        <v>333</v>
      </c>
      <c r="BJ30" s="106" t="s">
        <v>333</v>
      </c>
      <c r="BK30" s="106" t="s">
        <v>361</v>
      </c>
      <c r="BL30" s="20">
        <v>15</v>
      </c>
    </row>
    <row r="31" spans="1:64" ht="18" customHeight="1">
      <c r="A31" s="115">
        <v>21</v>
      </c>
      <c r="B31" s="26" t="str">
        <f>Données!$F$10</f>
        <v>BADEN</v>
      </c>
      <c r="C31" s="81"/>
      <c r="D31" s="168">
        <f>Données!$I$12</f>
        <v>89</v>
      </c>
      <c r="E31" s="19">
        <f>Données!$I$13</f>
        <v>102</v>
      </c>
      <c r="F31" s="19">
        <f>Données!$I$14</f>
        <v>92</v>
      </c>
      <c r="G31" s="19">
        <f>Données!$I$15</f>
        <v>83</v>
      </c>
      <c r="H31" s="19">
        <f>Données!$I$16</f>
        <v>86</v>
      </c>
      <c r="I31" s="171">
        <f>Données!$I$17</f>
        <v>93</v>
      </c>
      <c r="J31" s="173">
        <f>Données!$I$19</f>
        <v>443</v>
      </c>
      <c r="K31" s="165">
        <f>Données!$S$19</f>
        <v>0</v>
      </c>
      <c r="L31" s="160">
        <f>Données!$R$12</f>
        <v>0</v>
      </c>
      <c r="M31" s="161">
        <f>Données!$R$13</f>
        <v>0</v>
      </c>
      <c r="N31" s="161">
        <f>Données!$R$14</f>
        <v>0</v>
      </c>
      <c r="O31" s="19">
        <f>Données!$R$15</f>
        <v>0</v>
      </c>
      <c r="P31" s="177">
        <f>Données!$R$16</f>
        <v>0</v>
      </c>
      <c r="Q31" s="297">
        <f>Données!$R$17</f>
        <v>0</v>
      </c>
      <c r="R31" s="175">
        <f>Données!$R$19</f>
        <v>0</v>
      </c>
      <c r="S31" s="177">
        <f>Données!$T$19</f>
        <v>0</v>
      </c>
      <c r="T31" s="179">
        <f>Données!$G$19</f>
        <v>443</v>
      </c>
      <c r="U31" s="72">
        <f>IF(OR(K31&gt;0,S31&gt;0),"DIS",MAX(D31:I31)+MAX(L31:Q31))</f>
        <v>102</v>
      </c>
      <c r="V31" s="72">
        <f>SMALL($D31:$I31,1)+IF($S$8=3,SMALL($L31:$Q31,4),IF($S$8=4,SMALL($L31:$Q31,3),IF($S$8=5,SMALL($L31:$Q31,2),SMALL($L31:$Q31,1))))</f>
        <v>83</v>
      </c>
      <c r="W31" s="72">
        <f>SMALL($D31:$I31,2)+IF($S$8=3,SMALL($L31:$Q31,5),IF($S$8=4,SMALL($L31:$Q31,4),IF($S$8=5,SMALL($L31:$Q31,3),SMALL($L31:$Q31,2))))</f>
        <v>86</v>
      </c>
      <c r="X31" s="72">
        <f>SMALL($D31:$I31,3)+IF($S$8=3,0,IF($S$8=4,SMALL($L31:$Q31,3),IF($S$8=5,SMALL($L31:$Q31,4),SMALL($L31:$Q31,3))))</f>
        <v>89</v>
      </c>
      <c r="Y31" s="72">
        <f>SMALL($D31:$I31,4)+IF($S$8=3,0,IF($S$8=4,0,IF($S$8=5,SMALL($L31:$Q31,5),SMALL($L31:$Q31,4))))</f>
        <v>92</v>
      </c>
      <c r="Z31" s="106">
        <f>IF(U31="dis",999,IF(U31&lt;100,0&amp;U31,U31))</f>
        <v>102</v>
      </c>
      <c r="AA31" s="106" t="str">
        <f>IF(V31&lt;100,0&amp;V31,V31)</f>
        <v>083</v>
      </c>
      <c r="AB31" s="106" t="str">
        <f>IF(W31&lt;100,0&amp;W31,W31)</f>
        <v>086</v>
      </c>
      <c r="AC31" s="106" t="str">
        <f>IF(X31&lt;100,0&amp;X31,X31)</f>
        <v>089</v>
      </c>
      <c r="AD31" s="106" t="str">
        <f>IF(Y31&lt;100,0&amp;Y31,Y31)</f>
        <v>092</v>
      </c>
      <c r="AE31" s="106" t="str">
        <f>CONCATENATE(Z31,AA31,AB31,AC31,AD31)</f>
        <v>102083086089092</v>
      </c>
      <c r="AF31" s="20">
        <v>21</v>
      </c>
      <c r="AH31" s="79" t="s">
        <v>296</v>
      </c>
      <c r="AI31" s="81"/>
      <c r="AJ31" s="83">
        <v>80</v>
      </c>
      <c r="AK31" s="84">
        <v>96</v>
      </c>
      <c r="AL31" s="84">
        <v>88</v>
      </c>
      <c r="AM31" s="84">
        <v>88</v>
      </c>
      <c r="AN31" s="123">
        <v>90</v>
      </c>
      <c r="AO31" s="123">
        <v>77</v>
      </c>
      <c r="AP31" s="101">
        <v>423</v>
      </c>
      <c r="AQ31" s="102">
        <v>0</v>
      </c>
      <c r="AR31" s="83">
        <v>0</v>
      </c>
      <c r="AS31" s="84">
        <v>0</v>
      </c>
      <c r="AT31" s="84">
        <v>0</v>
      </c>
      <c r="AU31" s="84">
        <v>0</v>
      </c>
      <c r="AV31" s="117">
        <v>0</v>
      </c>
      <c r="AW31" s="116">
        <v>0</v>
      </c>
      <c r="AX31" s="117">
        <v>0</v>
      </c>
      <c r="AY31" s="102">
        <v>0</v>
      </c>
      <c r="AZ31" s="98">
        <v>423</v>
      </c>
      <c r="BA31" s="118">
        <v>96</v>
      </c>
      <c r="BB31" s="72">
        <v>77</v>
      </c>
      <c r="BC31" s="72">
        <v>80</v>
      </c>
      <c r="BD31" s="72">
        <v>88</v>
      </c>
      <c r="BE31" s="72">
        <v>88</v>
      </c>
      <c r="BF31" s="106" t="s">
        <v>340</v>
      </c>
      <c r="BG31" s="106" t="s">
        <v>327</v>
      </c>
      <c r="BH31" s="106" t="s">
        <v>329</v>
      </c>
      <c r="BI31" s="106" t="s">
        <v>334</v>
      </c>
      <c r="BJ31" s="106" t="s">
        <v>334</v>
      </c>
      <c r="BK31" s="106" t="s">
        <v>357</v>
      </c>
      <c r="BL31" s="20">
        <v>11</v>
      </c>
    </row>
    <row r="32" spans="1:64" ht="18" customHeight="1">
      <c r="A32" s="115">
        <v>22</v>
      </c>
      <c r="B32" s="26" t="str">
        <f>Données!$F$197</f>
        <v>PORNIC</v>
      </c>
      <c r="C32" s="81"/>
      <c r="D32" s="168">
        <f>Données!$I$199</f>
        <v>92</v>
      </c>
      <c r="E32" s="19">
        <f>Données!$I$200</f>
        <v>79</v>
      </c>
      <c r="F32" s="19">
        <f>Données!$I$201</f>
        <v>93</v>
      </c>
      <c r="G32" s="19">
        <f>Données!$I$202</f>
        <v>86</v>
      </c>
      <c r="H32" s="19">
        <f>Données!$I$203</f>
        <v>94</v>
      </c>
      <c r="I32" s="171">
        <f>Données!$I$204</f>
        <v>95</v>
      </c>
      <c r="J32" s="173">
        <f>Données!$I$206</f>
        <v>444</v>
      </c>
      <c r="K32" s="165">
        <f>Données!$S$206</f>
        <v>0</v>
      </c>
      <c r="L32" s="160">
        <f>Données!$R$199</f>
        <v>0</v>
      </c>
      <c r="M32" s="161">
        <f>Données!$R$200</f>
        <v>0</v>
      </c>
      <c r="N32" s="161">
        <f>Données!$R$201</f>
        <v>0</v>
      </c>
      <c r="O32" s="161">
        <f>Données!$R$202</f>
        <v>0</v>
      </c>
      <c r="P32" s="162">
        <f>Données!$R$203</f>
        <v>0</v>
      </c>
      <c r="Q32" s="163">
        <f>Données!$R$204</f>
        <v>0</v>
      </c>
      <c r="R32" s="175">
        <f>Données!$R$206</f>
        <v>0</v>
      </c>
      <c r="S32" s="177">
        <f>Données!$T$206</f>
        <v>0</v>
      </c>
      <c r="T32" s="179">
        <f>Données!$G$206</f>
        <v>444</v>
      </c>
      <c r="U32" s="72">
        <f>IF(OR(K32&gt;0,S32&gt;0),"DIS",MAX(D32:I32)+MAX(L32:Q32))</f>
        <v>95</v>
      </c>
      <c r="V32" s="72">
        <f>SMALL($D32:$I32,1)+IF($S$8=3,SMALL($L32:$Q32,4),IF($S$8=4,SMALL($L32:$Q32,3),IF($S$8=5,SMALL($L32:$Q32,2),SMALL($L32:$Q32,1))))</f>
        <v>79</v>
      </c>
      <c r="W32" s="72">
        <f>SMALL($D32:$I32,2)+IF($S$8=3,SMALL($L32:$Q32,5),IF($S$8=4,SMALL($L32:$Q32,4),IF($S$8=5,SMALL($L32:$Q32,3),SMALL($L32:$Q32,2))))</f>
        <v>86</v>
      </c>
      <c r="X32" s="72">
        <f>SMALL($D32:$I32,3)+IF($S$8=3,0,IF($S$8=4,SMALL($L32:$Q32,3),IF($S$8=5,SMALL($L32:$Q32,4),SMALL($L32:$Q32,3))))</f>
        <v>92</v>
      </c>
      <c r="Y32" s="72">
        <f>SMALL($D32:$I32,4)+IF($S$8=3,0,IF($S$8=4,0,IF($S$8=5,SMALL($L32:$Q32,5),SMALL($L32:$Q32,4))))</f>
        <v>93</v>
      </c>
      <c r="Z32" s="106" t="str">
        <f>IF(U32="dis",999,IF(U32&lt;100,0&amp;U32,U32))</f>
        <v>095</v>
      </c>
      <c r="AA32" s="106" t="str">
        <f>IF(V32&lt;100,0&amp;V32,V32)</f>
        <v>079</v>
      </c>
      <c r="AB32" s="106" t="str">
        <f>IF(W32&lt;100,0&amp;W32,W32)</f>
        <v>086</v>
      </c>
      <c r="AC32" s="106" t="str">
        <f>IF(X32&lt;100,0&amp;X32,X32)</f>
        <v>092</v>
      </c>
      <c r="AD32" s="106" t="str">
        <f>IF(Y32&lt;100,0&amp;Y32,Y32)</f>
        <v>093</v>
      </c>
      <c r="AE32" s="106" t="str">
        <f>CONCATENATE(Z32,AA32,AB32,AC32,AD32)</f>
        <v>095079086092093</v>
      </c>
      <c r="AF32" s="20">
        <v>22</v>
      </c>
      <c r="AH32" s="79" t="s">
        <v>308</v>
      </c>
      <c r="AI32" s="81"/>
      <c r="AJ32" s="83">
        <v>90</v>
      </c>
      <c r="AK32" s="84">
        <v>76</v>
      </c>
      <c r="AL32" s="84">
        <v>84</v>
      </c>
      <c r="AM32" s="84">
        <v>83</v>
      </c>
      <c r="AN32" s="123">
        <v>79</v>
      </c>
      <c r="AO32" s="123">
        <v>74</v>
      </c>
      <c r="AP32" s="101">
        <v>396</v>
      </c>
      <c r="AQ32" s="102">
        <v>0</v>
      </c>
      <c r="AR32" s="83">
        <v>0</v>
      </c>
      <c r="AS32" s="84">
        <v>0</v>
      </c>
      <c r="AT32" s="84">
        <v>0</v>
      </c>
      <c r="AU32" s="84">
        <v>0</v>
      </c>
      <c r="AV32" s="117">
        <v>0</v>
      </c>
      <c r="AW32" s="116">
        <v>0</v>
      </c>
      <c r="AX32" s="117">
        <v>0</v>
      </c>
      <c r="AY32" s="102">
        <v>0</v>
      </c>
      <c r="AZ32" s="98">
        <v>396</v>
      </c>
      <c r="BA32" s="118">
        <v>90</v>
      </c>
      <c r="BB32" s="72">
        <v>74</v>
      </c>
      <c r="BC32" s="72">
        <v>76</v>
      </c>
      <c r="BD32" s="72">
        <v>79</v>
      </c>
      <c r="BE32" s="72">
        <v>83</v>
      </c>
      <c r="BF32" s="106" t="s">
        <v>336</v>
      </c>
      <c r="BG32" s="106" t="s">
        <v>348</v>
      </c>
      <c r="BH32" s="106" t="s">
        <v>342</v>
      </c>
      <c r="BI32" s="106" t="s">
        <v>344</v>
      </c>
      <c r="BJ32" s="106" t="s">
        <v>331</v>
      </c>
      <c r="BK32" s="106" t="s">
        <v>373</v>
      </c>
      <c r="BL32" s="20">
        <v>1</v>
      </c>
    </row>
    <row r="33" spans="1:64" ht="18.75" customHeight="1">
      <c r="A33" s="115">
        <v>23</v>
      </c>
      <c r="B33" s="26" t="str">
        <f>Données!$F$87</f>
        <v>GLORIETTE</v>
      </c>
      <c r="C33" s="81"/>
      <c r="D33" s="168">
        <f>Données!$I$89</f>
        <v>90</v>
      </c>
      <c r="E33" s="19">
        <f>Données!$I$90</f>
        <v>92</v>
      </c>
      <c r="F33" s="19">
        <f>Données!$I$91</f>
        <v>86</v>
      </c>
      <c r="G33" s="19">
        <f>Données!$I$92</f>
        <v>96</v>
      </c>
      <c r="H33" s="19">
        <f>Données!$I$93</f>
        <v>89</v>
      </c>
      <c r="I33" s="171">
        <f>Données!$I$94</f>
        <v>97</v>
      </c>
      <c r="J33" s="173">
        <f>Données!$I$96</f>
        <v>453</v>
      </c>
      <c r="K33" s="165">
        <f>Données!$S$96</f>
        <v>0</v>
      </c>
      <c r="L33" s="160">
        <f>Données!$R$89</f>
        <v>0</v>
      </c>
      <c r="M33" s="161">
        <f>Données!$R$90</f>
        <v>0</v>
      </c>
      <c r="N33" s="161">
        <f>Données!$R$91</f>
        <v>0</v>
      </c>
      <c r="O33" s="161">
        <f>Données!$R$92</f>
        <v>0</v>
      </c>
      <c r="P33" s="162">
        <f>Données!$R$93</f>
        <v>0</v>
      </c>
      <c r="Q33" s="163">
        <f>Données!$R$94</f>
        <v>0</v>
      </c>
      <c r="R33" s="175">
        <f>Données!$R$96</f>
        <v>0</v>
      </c>
      <c r="S33" s="177">
        <f>Données!$T$96</f>
        <v>0</v>
      </c>
      <c r="T33" s="179">
        <f>Données!$G$96</f>
        <v>453</v>
      </c>
      <c r="U33" s="72">
        <f>IF(OR(K33&gt;0,S33&gt;0),"DIS",MAX(D33:I33)+MAX(L33:Q33))</f>
        <v>97</v>
      </c>
      <c r="V33" s="72">
        <f>SMALL($D33:$I33,1)+IF($S$8=3,SMALL($L33:$Q33,4),IF($S$8=4,SMALL($L33:$Q33,3),IF($S$8=5,SMALL($L33:$Q33,2),SMALL($L33:$Q33,1))))</f>
        <v>86</v>
      </c>
      <c r="W33" s="72">
        <f>SMALL($D33:$I33,2)+IF($S$8=3,SMALL($L33:$Q33,5),IF($S$8=4,SMALL($L33:$Q33,4),IF($S$8=5,SMALL($L33:$Q33,3),SMALL($L33:$Q33,2))))</f>
        <v>89</v>
      </c>
      <c r="X33" s="72">
        <f>SMALL($D33:$I33,3)+IF($S$8=3,0,IF($S$8=4,SMALL($L33:$Q33,3),IF($S$8=5,SMALL($L33:$Q33,4),SMALL($L33:$Q33,3))))</f>
        <v>90</v>
      </c>
      <c r="Y33" s="72">
        <f>SMALL($D33:$I33,4)+IF($S$8=3,0,IF($S$8=4,0,IF($S$8=5,SMALL($L33:$Q33,5),SMALL($L33:$Q33,4))))</f>
        <v>92</v>
      </c>
      <c r="Z33" s="106" t="str">
        <f>IF(U33="dis",999,IF(U33&lt;100,0&amp;U33,U33))</f>
        <v>097</v>
      </c>
      <c r="AA33" s="106" t="str">
        <f>IF(V33&lt;100,0&amp;V33,V33)</f>
        <v>086</v>
      </c>
      <c r="AB33" s="106" t="str">
        <f>IF(W33&lt;100,0&amp;W33,W33)</f>
        <v>089</v>
      </c>
      <c r="AC33" s="106" t="str">
        <f>IF(X33&lt;100,0&amp;X33,X33)</f>
        <v>090</v>
      </c>
      <c r="AD33" s="106" t="str">
        <f>IF(Y33&lt;100,0&amp;Y33,Y33)</f>
        <v>092</v>
      </c>
      <c r="AE33" s="106" t="str">
        <f>CONCATENATE(Z33,AA33,AB33,AC33,AD33)</f>
        <v>097086089090092</v>
      </c>
      <c r="AF33" s="20">
        <v>23</v>
      </c>
      <c r="AH33" s="79" t="s">
        <v>316</v>
      </c>
      <c r="AI33" s="81"/>
      <c r="AJ33" s="83">
        <v>95</v>
      </c>
      <c r="AK33" s="84">
        <v>74</v>
      </c>
      <c r="AL33" s="84">
        <v>98</v>
      </c>
      <c r="AM33" s="84">
        <v>81</v>
      </c>
      <c r="AN33" s="123">
        <v>93</v>
      </c>
      <c r="AO33" s="123">
        <v>86</v>
      </c>
      <c r="AP33" s="101">
        <v>429</v>
      </c>
      <c r="AQ33" s="102">
        <v>0</v>
      </c>
      <c r="AR33" s="83">
        <v>0</v>
      </c>
      <c r="AS33" s="84">
        <v>0</v>
      </c>
      <c r="AT33" s="84">
        <v>0</v>
      </c>
      <c r="AU33" s="84">
        <v>0</v>
      </c>
      <c r="AV33" s="117">
        <v>0</v>
      </c>
      <c r="AW33" s="116">
        <v>0</v>
      </c>
      <c r="AX33" s="117">
        <v>0</v>
      </c>
      <c r="AY33" s="102">
        <v>0</v>
      </c>
      <c r="AZ33" s="98">
        <v>429</v>
      </c>
      <c r="BA33" s="118">
        <v>98</v>
      </c>
      <c r="BB33" s="72">
        <v>74</v>
      </c>
      <c r="BC33" s="72">
        <v>81</v>
      </c>
      <c r="BD33" s="72">
        <v>86</v>
      </c>
      <c r="BE33" s="72">
        <v>93</v>
      </c>
      <c r="BF33" s="106" t="s">
        <v>347</v>
      </c>
      <c r="BG33" s="106" t="s">
        <v>348</v>
      </c>
      <c r="BH33" s="106" t="s">
        <v>330</v>
      </c>
      <c r="BI33" s="106" t="s">
        <v>333</v>
      </c>
      <c r="BJ33" s="106" t="s">
        <v>343</v>
      </c>
      <c r="BK33" s="106" t="s">
        <v>362</v>
      </c>
      <c r="BL33" s="20">
        <v>16</v>
      </c>
    </row>
    <row r="34" spans="1:64" ht="18.75" customHeight="1" hidden="1">
      <c r="A34" s="115">
        <v>24</v>
      </c>
      <c r="B34" s="26">
        <f>Données!$F$263</f>
        <v>0</v>
      </c>
      <c r="C34" s="81"/>
      <c r="D34" s="168">
        <f>Données!$I$265</f>
        <v>0</v>
      </c>
      <c r="E34" s="19">
        <f>Données!$I$266</f>
        <v>0</v>
      </c>
      <c r="F34" s="19">
        <f>Données!$I$267</f>
        <v>0</v>
      </c>
      <c r="G34" s="19">
        <f>Données!$I$268</f>
        <v>0</v>
      </c>
      <c r="H34" s="19">
        <f>Données!$I$269</f>
        <v>0</v>
      </c>
      <c r="I34" s="171">
        <f>Données!$I$270</f>
        <v>0</v>
      </c>
      <c r="J34" s="173">
        <f>Données!$I$272</f>
        <v>0</v>
      </c>
      <c r="K34" s="165">
        <f>Données!$S$272</f>
        <v>0</v>
      </c>
      <c r="L34" s="160">
        <f>Données!$R$265</f>
        <v>0</v>
      </c>
      <c r="M34" s="161">
        <f>Données!$R$266</f>
        <v>0</v>
      </c>
      <c r="N34" s="161">
        <f>Données!$R$267</f>
        <v>0</v>
      </c>
      <c r="O34" s="161">
        <f>Données!$R$268</f>
        <v>0</v>
      </c>
      <c r="P34" s="162">
        <f>Données!$R$269</f>
        <v>0</v>
      </c>
      <c r="Q34" s="163">
        <f>Données!$R$270</f>
        <v>0</v>
      </c>
      <c r="R34" s="175">
        <f>Données!$R$272</f>
        <v>0</v>
      </c>
      <c r="S34" s="177">
        <f>Données!$T$272</f>
        <v>0</v>
      </c>
      <c r="T34" s="179">
        <f>Données!$G$272</f>
        <v>0</v>
      </c>
      <c r="U34" s="72">
        <f>IF(OR(K34&gt;0,S34&gt;0),"DIS",MAX(D34:I34)+MAX(L34:Q34))</f>
        <v>0</v>
      </c>
      <c r="V34" s="72">
        <f>SMALL($D34:$I34,1)+IF($S$8=3,SMALL($L34:$Q34,4),IF($S$8=4,SMALL($L34:$Q34,3),IF($S$8=5,SMALL($L34:$Q34,2),SMALL($L34:$Q34,1))))</f>
        <v>0</v>
      </c>
      <c r="W34" s="72">
        <f>SMALL($D34:$I34,2)+IF($S$8=3,SMALL($L34:$Q34,5),IF($S$8=4,SMALL($L34:$Q34,4),IF($S$8=5,SMALL($L34:$Q34,3),SMALL($L34:$Q34,2))))</f>
        <v>0</v>
      </c>
      <c r="X34" s="72">
        <f>SMALL($D34:$I34,3)+IF($S$8=3,0,IF($S$8=4,SMALL($L34:$Q34,3),IF($S$8=5,SMALL($L34:$Q34,4),SMALL($L34:$Q34,3))))</f>
        <v>0</v>
      </c>
      <c r="Y34" s="72">
        <f>SMALL($D34:$I34,4)+IF($S$8=3,0,IF($S$8=4,0,IF($S$8=5,SMALL($L34:$Q34,5),SMALL($L34:$Q34,4))))</f>
        <v>0</v>
      </c>
      <c r="Z34" s="106" t="str">
        <f>IF(U34="dis",999,IF(U34&lt;100,0&amp;U34,U34))</f>
        <v>00</v>
      </c>
      <c r="AA34" s="106" t="str">
        <f>IF(V34&lt;100,0&amp;V34,V34)</f>
        <v>00</v>
      </c>
      <c r="AB34" s="106" t="str">
        <f>IF(W34&lt;100,0&amp;W34,W34)</f>
        <v>00</v>
      </c>
      <c r="AC34" s="106" t="str">
        <f>IF(X34&lt;100,0&amp;X34,X34)</f>
        <v>00</v>
      </c>
      <c r="AD34" s="106" t="str">
        <f>IF(Y34&lt;100,0&amp;Y34,Y34)</f>
        <v>00</v>
      </c>
      <c r="AE34" s="106" t="str">
        <f>CONCATENATE(Z34,AA34,AB34,AC34,AD34)</f>
        <v>0000000000</v>
      </c>
      <c r="AF34" s="20">
        <v>24</v>
      </c>
      <c r="AH34" s="79"/>
      <c r="AI34" s="81"/>
      <c r="AJ34" s="83"/>
      <c r="AK34" s="84"/>
      <c r="AL34" s="84"/>
      <c r="AM34" s="84"/>
      <c r="AN34" s="123"/>
      <c r="AO34" s="123"/>
      <c r="AP34" s="101"/>
      <c r="AQ34" s="102"/>
      <c r="AR34" s="83"/>
      <c r="AS34" s="84"/>
      <c r="AT34" s="84"/>
      <c r="AU34" s="84"/>
      <c r="AV34" s="117"/>
      <c r="AW34" s="116"/>
      <c r="AX34" s="117"/>
      <c r="AY34" s="102"/>
      <c r="AZ34" s="98"/>
      <c r="BA34" s="118"/>
      <c r="BB34" s="72"/>
      <c r="BC34" s="72"/>
      <c r="BD34" s="72"/>
      <c r="BE34" s="72"/>
      <c r="BF34" s="106"/>
      <c r="BG34" s="106"/>
      <c r="BH34" s="106"/>
      <c r="BI34" s="106"/>
      <c r="BJ34" s="106"/>
      <c r="BK34" s="106"/>
      <c r="BL34" s="20">
        <v>24</v>
      </c>
    </row>
  </sheetData>
  <sheetProtection sheet="1" objects="1" scenarios="1"/>
  <mergeCells count="18">
    <mergeCell ref="B9:C10"/>
    <mergeCell ref="A9:A10"/>
    <mergeCell ref="A1:T1"/>
    <mergeCell ref="J9:J10"/>
    <mergeCell ref="R9:R10"/>
    <mergeCell ref="K9:K10"/>
    <mergeCell ref="S9:S10"/>
    <mergeCell ref="C7:T7"/>
    <mergeCell ref="D9:I9"/>
    <mergeCell ref="L9:Q9"/>
    <mergeCell ref="AF9:AF10"/>
    <mergeCell ref="T9:T10"/>
    <mergeCell ref="U9:U10"/>
    <mergeCell ref="W9:W10"/>
    <mergeCell ref="V9:V10"/>
    <mergeCell ref="X9:X10"/>
    <mergeCell ref="AE9:AE10"/>
    <mergeCell ref="Y9:Y10"/>
  </mergeCells>
  <conditionalFormatting sqref="AV11:AW34">
    <cfRule type="expression" priority="20" dxfId="2" stopIfTrue="1">
      <formula>$S$8&lt;5</formula>
    </cfRule>
    <cfRule type="expression" priority="21" dxfId="0" stopIfTrue="1">
      <formula>IF($A11&lt;$AH$1+1,TRUE,FALSE)</formula>
    </cfRule>
  </conditionalFormatting>
  <conditionalFormatting sqref="AU11:AU34">
    <cfRule type="expression" priority="22" dxfId="2" stopIfTrue="1">
      <formula>$S$8&lt;4</formula>
    </cfRule>
    <cfRule type="expression" priority="23" dxfId="0" stopIfTrue="1">
      <formula>IF($A11&lt;$AH$1+1,TRUE,FALSE)</formula>
    </cfRule>
  </conditionalFormatting>
  <conditionalFormatting sqref="A11:AF11">
    <cfRule type="expression" priority="12" dxfId="0" stopIfTrue="1">
      <formula>IF($A11&lt;$AH$1+1,TRUE,FALSE)</formula>
    </cfRule>
  </conditionalFormatting>
  <conditionalFormatting sqref="Q11:Q34">
    <cfRule type="expression" priority="5" dxfId="2" stopIfTrue="1">
      <formula>$S$8&lt;6</formula>
    </cfRule>
  </conditionalFormatting>
  <conditionalFormatting sqref="P11:P34">
    <cfRule type="expression" priority="6" dxfId="2" stopIfTrue="1">
      <formula>$S$8&lt;5</formula>
    </cfRule>
  </conditionalFormatting>
  <conditionalFormatting sqref="O11:O34">
    <cfRule type="expression" priority="7" dxfId="2" stopIfTrue="1">
      <formula>$S$8&lt;4</formula>
    </cfRule>
  </conditionalFormatting>
  <conditionalFormatting sqref="A12:AF12">
    <cfRule type="expression" priority="13" dxfId="0" stopIfTrue="1">
      <formula>IF($A12&lt;$AH$1+1,TRUE,FALSE)</formula>
    </cfRule>
  </conditionalFormatting>
  <conditionalFormatting sqref="A13:AF23">
    <cfRule type="expression" priority="8" dxfId="0" stopIfTrue="1">
      <formula>IF($A13&lt;$AH$1+1,TRUE,FALSE)</formula>
    </cfRule>
  </conditionalFormatting>
  <printOptions horizontalCentered="1"/>
  <pageMargins left="0.5511811023622047" right="0.5511811023622047" top="0.5905511811023623" bottom="0.7480314960629921" header="0.3937007874015748" footer="0.2755905511811024"/>
  <pageSetup fitToHeight="0" fitToWidth="1" horizontalDpi="360" verticalDpi="360" orientation="landscape" paperSize="9" scale="80" r:id="rId3"/>
  <headerFooter alignWithMargins="0">
    <oddFooter>&amp;CF.F.G. - Commission Sportive</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dc:creator>
  <cp:keywords/>
  <dc:description/>
  <cp:lastModifiedBy>USER</cp:lastModifiedBy>
  <cp:lastPrinted>2017-05-06T18:41:22Z</cp:lastPrinted>
  <dcterms:created xsi:type="dcterms:W3CDTF">1997-06-11T16:10:37Z</dcterms:created>
  <dcterms:modified xsi:type="dcterms:W3CDTF">2017-05-06T18:42:50Z</dcterms:modified>
  <cp:category/>
  <cp:version/>
  <cp:contentType/>
  <cp:contentStatus/>
</cp:coreProperties>
</file>