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80" windowWidth="20730" windowHeight="11580" tabRatio="824" activeTab="4"/>
  </bookViews>
  <sheets>
    <sheet name="PQ MG" sheetId="5" r:id="rId1"/>
    <sheet name="PQ MF" sheetId="35" r:id="rId2"/>
    <sheet name="PQ BG" sheetId="27" r:id="rId3"/>
    <sheet name="PQ BF" sheetId="30" r:id="rId4"/>
    <sheet name="PQ U12 G" sheetId="28" r:id="rId5"/>
    <sheet name="PQ U12 F" sheetId="34" r:id="rId6"/>
    <sheet name="Points attribués" sheetId="9" r:id="rId7"/>
  </sheets>
  <definedNames>
    <definedName name="_xlnm._FilterDatabase" localSheetId="3" hidden="1">'PQ BF'!$C$7:$P$12</definedName>
    <definedName name="_xlnm._FilterDatabase" localSheetId="2" hidden="1">'PQ BG'!$C$7:$P$28</definedName>
    <definedName name="_xlnm._FilterDatabase" localSheetId="1" hidden="1">'PQ MF'!$C$7:$P$14</definedName>
    <definedName name="_xlnm._FilterDatabase" localSheetId="0" hidden="1">'PQ MG'!$C$7:$P$35</definedName>
    <definedName name="_xlnm._FilterDatabase" localSheetId="5" hidden="1">'PQ U12 F'!$C$7:$P$10</definedName>
    <definedName name="_xlnm._FilterDatabase" localSheetId="4" hidden="1">'PQ U12 G'!$C$7:$P$31</definedName>
    <definedName name="_xlnm.Print_Area" localSheetId="3">'PQ BF'!$B$5:$Q$12</definedName>
    <definedName name="_xlnm.Print_Area" localSheetId="2">'PQ BG'!$B$5:$Q$28</definedName>
    <definedName name="_xlnm.Print_Area" localSheetId="1">'PQ MF'!$B$5:$Q$14</definedName>
    <definedName name="_xlnm.Print_Area" localSheetId="0">'PQ MG'!$B$5:$Q$38</definedName>
    <definedName name="_xlnm.Print_Area" localSheetId="5">'PQ U12 F'!$B$5:$Q$17</definedName>
    <definedName name="_xlnm.Print_Area" localSheetId="4">'PQ U12 G'!$B$5:$Q$32</definedName>
  </definedNames>
  <calcPr calcId="145621"/>
</workbook>
</file>

<file path=xl/calcChain.xml><?xml version="1.0" encoding="utf-8"?>
<calcChain xmlns="http://schemas.openxmlformats.org/spreadsheetml/2006/main">
  <c r="L14" i="34" l="1"/>
  <c r="L15" i="34"/>
  <c r="L11" i="34"/>
  <c r="L17" i="34"/>
  <c r="L13" i="34"/>
  <c r="L16" i="34"/>
  <c r="L19" i="28"/>
  <c r="L10" i="28"/>
  <c r="L16" i="28"/>
  <c r="L14" i="28"/>
  <c r="L28" i="28"/>
  <c r="L27" i="28"/>
  <c r="L23" i="28"/>
  <c r="L22" i="27" l="1"/>
  <c r="L26" i="27"/>
  <c r="L24" i="27"/>
  <c r="L25" i="27"/>
  <c r="L28" i="27"/>
  <c r="L32" i="27"/>
  <c r="L29" i="27"/>
  <c r="L21" i="27"/>
  <c r="L19" i="5" l="1"/>
  <c r="L10" i="5"/>
  <c r="L20" i="5"/>
  <c r="F14" i="34"/>
  <c r="F30" i="28"/>
  <c r="F13" i="35" l="1"/>
  <c r="F14" i="35"/>
  <c r="F11" i="35"/>
  <c r="F12" i="35"/>
  <c r="F10" i="35"/>
  <c r="F8" i="35"/>
  <c r="F9" i="35"/>
  <c r="F19" i="5"/>
  <c r="G8" i="35" l="1"/>
  <c r="G10" i="35"/>
  <c r="G12" i="35"/>
  <c r="G9" i="35"/>
  <c r="G13" i="35"/>
  <c r="G14" i="35"/>
  <c r="G11" i="35"/>
  <c r="F16" i="34"/>
  <c r="F18" i="34"/>
  <c r="F13" i="34"/>
  <c r="F15" i="34"/>
  <c r="L12" i="34"/>
  <c r="F12" i="34"/>
  <c r="F11" i="34"/>
  <c r="F36" i="28"/>
  <c r="L15" i="28"/>
  <c r="F15" i="28"/>
  <c r="H13" i="35"/>
  <c r="H10" i="35"/>
  <c r="H12" i="35"/>
  <c r="H11" i="35"/>
  <c r="H9" i="35"/>
  <c r="H14" i="35"/>
  <c r="F37" i="5" l="1"/>
  <c r="F32" i="5"/>
  <c r="L32" i="5"/>
  <c r="H8" i="35"/>
  <c r="F24" i="5" l="1"/>
  <c r="L11" i="30" l="1"/>
  <c r="L9" i="30"/>
  <c r="L10" i="30"/>
  <c r="L8" i="30"/>
  <c r="F8" i="34"/>
  <c r="L8" i="34"/>
  <c r="F10" i="34"/>
  <c r="L10" i="34"/>
  <c r="F11" i="28"/>
  <c r="L11" i="28"/>
  <c r="F9" i="28"/>
  <c r="L9" i="28"/>
  <c r="F10" i="28"/>
  <c r="F13" i="28"/>
  <c r="L13" i="28"/>
  <c r="F16" i="28"/>
  <c r="F17" i="28"/>
  <c r="L17" i="28"/>
  <c r="F22" i="28"/>
  <c r="L22" i="28"/>
  <c r="F35" i="28"/>
  <c r="L35" i="28"/>
  <c r="F12" i="28"/>
  <c r="L12" i="28"/>
  <c r="F20" i="28"/>
  <c r="L20" i="28"/>
  <c r="F24" i="28"/>
  <c r="L24" i="28"/>
  <c r="F26" i="28"/>
  <c r="L26" i="28"/>
  <c r="F14" i="28"/>
  <c r="L30" i="28"/>
  <c r="F21" i="28"/>
  <c r="L21" i="28"/>
  <c r="F18" i="28"/>
  <c r="L18" i="28"/>
  <c r="F25" i="28"/>
  <c r="L25" i="28"/>
  <c r="F32" i="28"/>
  <c r="L32" i="28"/>
  <c r="F34" i="28"/>
  <c r="L34" i="28"/>
  <c r="F33" i="28"/>
  <c r="L33" i="28"/>
  <c r="F31" i="28"/>
  <c r="F29" i="28"/>
  <c r="L29" i="28"/>
  <c r="L10" i="35"/>
  <c r="L8" i="35"/>
  <c r="L11" i="35"/>
  <c r="F11" i="30"/>
  <c r="F9" i="30"/>
  <c r="F12" i="30"/>
  <c r="F10" i="30"/>
  <c r="L8" i="27"/>
  <c r="L13" i="27"/>
  <c r="L17" i="27"/>
  <c r="L9" i="27"/>
  <c r="L15" i="27"/>
  <c r="L11" i="27"/>
  <c r="L12" i="27"/>
  <c r="L18" i="27"/>
  <c r="L14" i="27"/>
  <c r="L20" i="27"/>
  <c r="L16" i="27"/>
  <c r="L23" i="27"/>
  <c r="L19" i="27"/>
  <c r="F8" i="27"/>
  <c r="F13" i="27"/>
  <c r="F27" i="27"/>
  <c r="F17" i="27"/>
  <c r="F9" i="27"/>
  <c r="F30" i="27"/>
  <c r="F15" i="27"/>
  <c r="F21" i="27"/>
  <c r="F11" i="27"/>
  <c r="F22" i="27"/>
  <c r="F12" i="27"/>
  <c r="F18" i="27"/>
  <c r="F14" i="27"/>
  <c r="F20" i="27"/>
  <c r="F16" i="27"/>
  <c r="F23" i="27"/>
  <c r="F31" i="27"/>
  <c r="F19" i="27"/>
  <c r="F24" i="27"/>
  <c r="F25" i="27"/>
  <c r="L9" i="5"/>
  <c r="L14" i="5"/>
  <c r="L12" i="5"/>
  <c r="L11" i="5"/>
  <c r="L8" i="5"/>
  <c r="L16" i="5"/>
  <c r="L22" i="5"/>
  <c r="L21" i="5"/>
  <c r="L29" i="5"/>
  <c r="L24" i="5"/>
  <c r="L18" i="5"/>
  <c r="L26" i="5"/>
  <c r="L25" i="5"/>
  <c r="L34" i="5"/>
  <c r="L28" i="5"/>
  <c r="L23" i="5"/>
  <c r="L36" i="5"/>
  <c r="L30" i="5"/>
  <c r="L13" i="5"/>
  <c r="L27" i="5"/>
  <c r="L17" i="5"/>
  <c r="L15" i="5"/>
  <c r="F9" i="5"/>
  <c r="F14" i="5"/>
  <c r="F20" i="5"/>
  <c r="F12" i="5"/>
  <c r="F38" i="5"/>
  <c r="F11" i="5"/>
  <c r="F8" i="5"/>
  <c r="F16" i="5"/>
  <c r="F33" i="5"/>
  <c r="F22" i="5"/>
  <c r="F21" i="5"/>
  <c r="F29" i="5"/>
  <c r="F18" i="5"/>
  <c r="F26" i="5"/>
  <c r="F25" i="5"/>
  <c r="F34" i="5"/>
  <c r="F28" i="5"/>
  <c r="F23" i="5"/>
  <c r="F36" i="5"/>
  <c r="F30" i="5"/>
  <c r="F13" i="5"/>
  <c r="F27" i="5"/>
  <c r="F17" i="5"/>
  <c r="F35" i="5"/>
  <c r="F15" i="5"/>
  <c r="F31" i="5"/>
  <c r="M10" i="5" l="1"/>
  <c r="M20" i="5"/>
  <c r="M19" i="5"/>
  <c r="M12" i="30"/>
  <c r="M11" i="30"/>
  <c r="M9" i="30"/>
  <c r="M10" i="30"/>
  <c r="F9" i="34" l="1"/>
  <c r="G11" i="34" l="1"/>
  <c r="G14" i="34"/>
  <c r="G18" i="34"/>
  <c r="G13" i="34"/>
  <c r="G15" i="34"/>
  <c r="G16" i="34"/>
  <c r="G12" i="34"/>
  <c r="G10" i="34"/>
  <c r="G8" i="34"/>
  <c r="L9" i="35"/>
  <c r="L9" i="34"/>
  <c r="F8" i="30"/>
  <c r="L8" i="28"/>
  <c r="F8" i="28"/>
  <c r="L10" i="27"/>
  <c r="F10" i="27"/>
  <c r="M19" i="28" l="1"/>
  <c r="M14" i="28"/>
  <c r="M10" i="28"/>
  <c r="M27" i="28"/>
  <c r="M23" i="28"/>
  <c r="M16" i="28"/>
  <c r="M28" i="28"/>
  <c r="M11" i="34"/>
  <c r="M14" i="34"/>
  <c r="M17" i="34"/>
  <c r="M15" i="34"/>
  <c r="M13" i="34"/>
  <c r="M16" i="34"/>
  <c r="M21" i="27"/>
  <c r="M31" i="27"/>
  <c r="M25" i="27"/>
  <c r="M27" i="27"/>
  <c r="M32" i="27"/>
  <c r="M22" i="27"/>
  <c r="M29" i="27"/>
  <c r="M26" i="27"/>
  <c r="M28" i="27"/>
  <c r="M24" i="27"/>
  <c r="M12" i="34"/>
  <c r="M15" i="28"/>
  <c r="G15" i="28"/>
  <c r="G36" i="28"/>
  <c r="M32" i="5"/>
  <c r="M13" i="35"/>
  <c r="M8" i="35"/>
  <c r="M11" i="35"/>
  <c r="M10" i="35"/>
  <c r="G12" i="30"/>
  <c r="G9" i="30"/>
  <c r="G10" i="30"/>
  <c r="G11" i="30"/>
  <c r="M8" i="34"/>
  <c r="M10" i="34"/>
  <c r="M25" i="28"/>
  <c r="M34" i="28"/>
  <c r="M29" i="28"/>
  <c r="M18" i="28"/>
  <c r="M26" i="28"/>
  <c r="M35" i="28"/>
  <c r="M13" i="28"/>
  <c r="M11" i="28"/>
  <c r="M24" i="28"/>
  <c r="M22" i="28"/>
  <c r="M21" i="28"/>
  <c r="M33" i="28"/>
  <c r="M30" i="28"/>
  <c r="M20" i="28"/>
  <c r="M17" i="28"/>
  <c r="M9" i="28"/>
  <c r="M32" i="28"/>
  <c r="M12" i="28"/>
  <c r="G24" i="28"/>
  <c r="G22" i="28"/>
  <c r="G10" i="28"/>
  <c r="G29" i="28"/>
  <c r="G18" i="28"/>
  <c r="G33" i="28"/>
  <c r="G25" i="28"/>
  <c r="G35" i="28"/>
  <c r="G13" i="28"/>
  <c r="G32" i="28"/>
  <c r="G21" i="28"/>
  <c r="G30" i="28"/>
  <c r="G20" i="28"/>
  <c r="G17" i="28"/>
  <c r="G9" i="28"/>
  <c r="G31" i="28"/>
  <c r="G34" i="28"/>
  <c r="G14" i="28"/>
  <c r="G12" i="28"/>
  <c r="G16" i="28"/>
  <c r="G11" i="28"/>
  <c r="G26" i="28"/>
  <c r="M17" i="27"/>
  <c r="M18" i="27"/>
  <c r="M20" i="27"/>
  <c r="M19" i="27"/>
  <c r="M12" i="27"/>
  <c r="M11" i="27"/>
  <c r="M15" i="27"/>
  <c r="M9" i="27"/>
  <c r="M23" i="27"/>
  <c r="M16" i="27"/>
  <c r="M8" i="27"/>
  <c r="M14" i="27"/>
  <c r="M13" i="27"/>
  <c r="G17" i="27"/>
  <c r="G18" i="27"/>
  <c r="G31" i="27"/>
  <c r="G13" i="27"/>
  <c r="G22" i="27"/>
  <c r="G21" i="27"/>
  <c r="G20" i="27"/>
  <c r="G30" i="27"/>
  <c r="G19" i="27"/>
  <c r="G11" i="27"/>
  <c r="G12" i="27"/>
  <c r="G15" i="27"/>
  <c r="G8" i="27"/>
  <c r="G27" i="27"/>
  <c r="G9" i="27"/>
  <c r="G24" i="27"/>
  <c r="G25" i="27"/>
  <c r="G16" i="27"/>
  <c r="G23" i="27"/>
  <c r="G14" i="27"/>
  <c r="M25" i="5"/>
  <c r="M16" i="5"/>
  <c r="M24" i="5"/>
  <c r="M21" i="5"/>
  <c r="M13" i="5"/>
  <c r="M11" i="5"/>
  <c r="M12" i="5"/>
  <c r="M27" i="5"/>
  <c r="M8" i="5"/>
  <c r="M28" i="5"/>
  <c r="M14" i="5"/>
  <c r="M36" i="5"/>
  <c r="M30" i="5"/>
  <c r="M23" i="5"/>
  <c r="M18" i="5"/>
  <c r="M17" i="5"/>
  <c r="M29" i="5"/>
  <c r="M34" i="5"/>
  <c r="M9" i="5"/>
  <c r="M26" i="5"/>
  <c r="M15" i="5"/>
  <c r="M22" i="5"/>
  <c r="E3" i="28"/>
  <c r="M8" i="28"/>
  <c r="K3" i="28"/>
  <c r="K1" i="28"/>
  <c r="K2" i="28"/>
  <c r="E2" i="34"/>
  <c r="G8" i="30"/>
  <c r="K2" i="35"/>
  <c r="M9" i="35"/>
  <c r="K1" i="35"/>
  <c r="K3" i="35"/>
  <c r="E1" i="34"/>
  <c r="G9" i="34"/>
  <c r="K2" i="34"/>
  <c r="K1" i="34"/>
  <c r="K3" i="34"/>
  <c r="E3" i="34"/>
  <c r="M9" i="34"/>
  <c r="E1" i="30"/>
  <c r="E3" i="30"/>
  <c r="K3" i="30"/>
  <c r="M8" i="30"/>
  <c r="E2" i="30"/>
  <c r="K1" i="30"/>
  <c r="K2" i="30"/>
  <c r="G8" i="28"/>
  <c r="E2" i="28"/>
  <c r="E1" i="28"/>
  <c r="E2" i="27"/>
  <c r="E3" i="27"/>
  <c r="E1" i="27"/>
  <c r="G10" i="27"/>
  <c r="M10" i="27"/>
  <c r="K2" i="27"/>
  <c r="K1" i="27"/>
  <c r="K3" i="27"/>
  <c r="K2" i="5"/>
  <c r="K1" i="5"/>
  <c r="K3" i="5"/>
  <c r="N8" i="30"/>
  <c r="H11" i="27"/>
  <c r="H14" i="27"/>
  <c r="N10" i="27"/>
  <c r="H8" i="30"/>
  <c r="N15" i="27"/>
  <c r="N17" i="27"/>
  <c r="N19" i="27"/>
  <c r="H8" i="27"/>
  <c r="N18" i="27"/>
  <c r="N2" i="35" l="1"/>
  <c r="N1" i="28"/>
  <c r="N2" i="28"/>
  <c r="E1" i="35"/>
  <c r="N1" i="35"/>
  <c r="E2" i="35"/>
  <c r="E3" i="35"/>
  <c r="H2" i="34"/>
  <c r="H1" i="34"/>
  <c r="N1" i="34"/>
  <c r="N2" i="34"/>
  <c r="N2" i="30"/>
  <c r="N1" i="30"/>
  <c r="H2" i="30"/>
  <c r="H1" i="30"/>
  <c r="H2" i="28"/>
  <c r="H1" i="28"/>
  <c r="N2" i="27"/>
  <c r="N1" i="27"/>
  <c r="H2" i="27"/>
  <c r="H1" i="27"/>
  <c r="N2" i="5"/>
  <c r="N1" i="5"/>
  <c r="N9" i="27"/>
  <c r="H12" i="27"/>
  <c r="N8" i="27"/>
  <c r="N8" i="34"/>
  <c r="N24" i="5"/>
  <c r="N34" i="28"/>
  <c r="N9" i="35"/>
  <c r="N17" i="5"/>
  <c r="N23" i="28"/>
  <c r="N32" i="5"/>
  <c r="N11" i="5"/>
  <c r="N21" i="28"/>
  <c r="H12" i="28"/>
  <c r="H13" i="28"/>
  <c r="N12" i="28"/>
  <c r="N27" i="28"/>
  <c r="N11" i="28"/>
  <c r="N10" i="30"/>
  <c r="N9" i="5"/>
  <c r="H8" i="28"/>
  <c r="H8" i="34"/>
  <c r="N15" i="28"/>
  <c r="N30" i="28"/>
  <c r="N32" i="28"/>
  <c r="N18" i="5"/>
  <c r="N24" i="27"/>
  <c r="N22" i="28"/>
  <c r="N28" i="28"/>
  <c r="N26" i="27"/>
  <c r="N14" i="27"/>
  <c r="N12" i="27" s="1"/>
  <c r="N13" i="27" s="1"/>
  <c r="H10" i="27"/>
  <c r="H15" i="27" s="1"/>
  <c r="N22" i="27"/>
  <c r="N17" i="28"/>
  <c r="N10" i="35"/>
  <c r="N26" i="28"/>
  <c r="H31" i="27"/>
  <c r="N13" i="28"/>
  <c r="N12" i="5"/>
  <c r="H9" i="27"/>
  <c r="H11" i="30"/>
  <c r="N14" i="28"/>
  <c r="N25" i="28"/>
  <c r="N9" i="28"/>
  <c r="N10" i="28" s="1"/>
  <c r="N29" i="5"/>
  <c r="N25" i="27"/>
  <c r="N9" i="30"/>
  <c r="N8" i="28"/>
  <c r="H9" i="28"/>
  <c r="N18" i="28"/>
  <c r="H9" i="30"/>
  <c r="N36" i="5"/>
  <c r="N28" i="27"/>
  <c r="N29" i="28"/>
  <c r="N35" i="28" s="1"/>
  <c r="P14" i="27" l="1"/>
  <c r="P20" i="34"/>
  <c r="P19" i="34"/>
  <c r="P28" i="28"/>
  <c r="P27" i="28"/>
  <c r="P23" i="28"/>
  <c r="P31" i="27"/>
  <c r="P28" i="27"/>
  <c r="P26" i="27"/>
  <c r="P33" i="27"/>
  <c r="P15" i="27"/>
  <c r="P12" i="27"/>
  <c r="P9" i="27"/>
  <c r="P8" i="34"/>
  <c r="P12" i="28"/>
  <c r="P13" i="28"/>
  <c r="P9" i="28"/>
  <c r="P9" i="30"/>
  <c r="H2" i="35"/>
  <c r="H1" i="35"/>
  <c r="N19" i="5"/>
  <c r="N32" i="27"/>
  <c r="N9" i="34"/>
  <c r="N16" i="34"/>
  <c r="H16" i="27"/>
  <c r="N11" i="34"/>
  <c r="N8" i="35"/>
  <c r="N11" i="30"/>
  <c r="N19" i="28"/>
  <c r="N17" i="34"/>
  <c r="H14" i="34"/>
  <c r="N15" i="5"/>
  <c r="N27" i="5" s="1"/>
  <c r="N24" i="28"/>
  <c r="N29" i="27"/>
  <c r="H10" i="30"/>
  <c r="N15" i="34"/>
  <c r="H27" i="27"/>
  <c r="N10" i="34"/>
  <c r="N11" i="35"/>
  <c r="N13" i="34"/>
  <c r="N33" i="28"/>
  <c r="N13" i="5"/>
  <c r="N12" i="34"/>
  <c r="H10" i="34"/>
  <c r="N28" i="5"/>
  <c r="H18" i="34"/>
  <c r="N21" i="27"/>
  <c r="N11" i="27"/>
  <c r="N20" i="27" s="1"/>
  <c r="H11" i="34"/>
  <c r="N14" i="5"/>
  <c r="N16" i="5" s="1"/>
  <c r="H12" i="34"/>
  <c r="H9" i="34"/>
  <c r="H18" i="27"/>
  <c r="N30" i="5"/>
  <c r="N26" i="5"/>
  <c r="P29" i="27" l="1"/>
  <c r="P19" i="28"/>
  <c r="P11" i="27"/>
  <c r="P11" i="30"/>
  <c r="P32" i="27"/>
  <c r="P17" i="34"/>
  <c r="P11" i="34"/>
  <c r="P27" i="27"/>
  <c r="P10" i="30"/>
  <c r="P18" i="27"/>
  <c r="P18" i="34"/>
  <c r="P12" i="34"/>
  <c r="P10" i="34"/>
  <c r="P9" i="34"/>
  <c r="P8" i="30"/>
  <c r="P8" i="28"/>
  <c r="H15" i="34"/>
  <c r="N14" i="34"/>
  <c r="H12" i="30"/>
  <c r="N16" i="27"/>
  <c r="N23" i="27" s="1"/>
  <c r="H13" i="34"/>
  <c r="H16" i="34"/>
  <c r="P16" i="27" l="1"/>
  <c r="P14" i="34"/>
  <c r="P15" i="34"/>
  <c r="P13" i="34"/>
  <c r="P16" i="34"/>
  <c r="P12" i="30"/>
  <c r="Q9" i="30" s="1"/>
  <c r="P10" i="27"/>
  <c r="Q10" i="30" l="1"/>
  <c r="Q16" i="34"/>
  <c r="Q13" i="34"/>
  <c r="Q15" i="34"/>
  <c r="Q17" i="34"/>
  <c r="Q19" i="34"/>
  <c r="Q14" i="34"/>
  <c r="Q18" i="34"/>
  <c r="Q12" i="34"/>
  <c r="Q12" i="30"/>
  <c r="Q11" i="30"/>
  <c r="Q11" i="34"/>
  <c r="Q10" i="34"/>
  <c r="Q20" i="34"/>
  <c r="Q9" i="34"/>
  <c r="P8" i="27"/>
  <c r="Q8" i="30"/>
  <c r="F10" i="5" l="1"/>
  <c r="G19" i="5" s="1"/>
  <c r="G32" i="5" l="1"/>
  <c r="G37" i="5"/>
  <c r="G20" i="5"/>
  <c r="G21" i="5"/>
  <c r="G34" i="5"/>
  <c r="G17" i="5"/>
  <c r="G16" i="5"/>
  <c r="G27" i="5"/>
  <c r="G38" i="5"/>
  <c r="G29" i="5"/>
  <c r="G23" i="5"/>
  <c r="G31" i="5"/>
  <c r="G8" i="5"/>
  <c r="G24" i="5"/>
  <c r="G30" i="5"/>
  <c r="G9" i="5"/>
  <c r="G25" i="5"/>
  <c r="G22" i="5"/>
  <c r="G26" i="5"/>
  <c r="G13" i="5"/>
  <c r="G11" i="5"/>
  <c r="G33" i="5"/>
  <c r="G28" i="5"/>
  <c r="G35" i="5"/>
  <c r="G12" i="5"/>
  <c r="G18" i="5"/>
  <c r="G14" i="5"/>
  <c r="G36" i="5"/>
  <c r="G15" i="5"/>
  <c r="G10" i="5"/>
  <c r="H10" i="5"/>
  <c r="H9" i="5"/>
  <c r="H19" i="5"/>
  <c r="H12" i="5"/>
  <c r="P19" i="5" l="1"/>
  <c r="E3" i="5"/>
  <c r="E1" i="5"/>
  <c r="E2" i="5"/>
  <c r="H18" i="5"/>
  <c r="H27" i="5"/>
  <c r="H37" i="5"/>
  <c r="H29" i="5"/>
  <c r="H13" i="5"/>
  <c r="H36" i="5"/>
  <c r="H21" i="5"/>
  <c r="H35" i="5"/>
  <c r="H34" i="5"/>
  <c r="H32" i="5"/>
  <c r="H14" i="5"/>
  <c r="H30" i="5"/>
  <c r="H8" i="5"/>
  <c r="H25" i="5"/>
  <c r="P37" i="5" l="1"/>
  <c r="P32" i="5"/>
  <c r="H2" i="5"/>
  <c r="H1" i="5"/>
  <c r="H28" i="5"/>
  <c r="H17" i="5"/>
  <c r="H33" i="5"/>
  <c r="H22" i="5"/>
  <c r="H38" i="5"/>
  <c r="H15" i="5"/>
  <c r="P12" i="35" l="1"/>
  <c r="P10" i="35"/>
  <c r="P8" i="35"/>
  <c r="P11" i="35"/>
  <c r="P9" i="35"/>
  <c r="H31" i="5"/>
  <c r="Q8" i="34" l="1"/>
  <c r="H19" i="27"/>
  <c r="H22" i="27"/>
  <c r="P22" i="27" l="1"/>
  <c r="P19" i="27"/>
  <c r="H25" i="27"/>
  <c r="H21" i="27"/>
  <c r="H20" i="27"/>
  <c r="P25" i="27" l="1"/>
  <c r="P21" i="27"/>
  <c r="P20" i="27"/>
  <c r="P27" i="5"/>
  <c r="H24" i="27"/>
  <c r="P24" i="27" l="1"/>
  <c r="P33" i="5"/>
  <c r="H13" i="27"/>
  <c r="P13" i="27" l="1"/>
  <c r="H17" i="27"/>
  <c r="P17" i="27" l="1"/>
  <c r="P36" i="5" l="1"/>
  <c r="P31" i="5" l="1"/>
  <c r="P29" i="5" l="1"/>
  <c r="P12" i="5" l="1"/>
  <c r="P30" i="5" l="1"/>
  <c r="P38" i="5" l="1"/>
  <c r="P28" i="5" l="1"/>
  <c r="P35" i="5" l="1"/>
  <c r="P18" i="5" l="1"/>
  <c r="P17" i="5" l="1"/>
  <c r="P14" i="5" l="1"/>
  <c r="P15" i="5" l="1"/>
  <c r="P13" i="5" l="1"/>
  <c r="P9" i="5" l="1"/>
  <c r="H21" i="28"/>
  <c r="H36" i="28"/>
  <c r="H26" i="28"/>
  <c r="H22" i="28"/>
  <c r="H33" i="28"/>
  <c r="H35" i="28"/>
  <c r="H30" i="28"/>
  <c r="H16" i="28"/>
  <c r="H14" i="28"/>
  <c r="H34" i="28"/>
  <c r="H25" i="28"/>
  <c r="P14" i="28" l="1"/>
  <c r="P22" i="28"/>
  <c r="P26" i="28"/>
  <c r="P33" i="28"/>
  <c r="P25" i="28"/>
  <c r="P35" i="28"/>
  <c r="P36" i="28"/>
  <c r="P34" i="28"/>
  <c r="P21" i="28"/>
  <c r="P30" i="28"/>
  <c r="H17" i="28"/>
  <c r="H29" i="28"/>
  <c r="H24" i="28"/>
  <c r="H32" i="28"/>
  <c r="H18" i="28"/>
  <c r="H15" i="28"/>
  <c r="P17" i="28" l="1"/>
  <c r="P18" i="28"/>
  <c r="P24" i="28"/>
  <c r="P15" i="28"/>
  <c r="P29" i="28"/>
  <c r="P32" i="28"/>
  <c r="H10" i="28"/>
  <c r="H20" i="28"/>
  <c r="H31" i="28"/>
  <c r="P10" i="28" l="1"/>
  <c r="P31" i="28"/>
  <c r="P14" i="35"/>
  <c r="H11" i="28"/>
  <c r="P11" i="28" l="1"/>
  <c r="H23" i="27"/>
  <c r="P23" i="27" l="1"/>
  <c r="H30" i="27"/>
  <c r="P30" i="27" l="1"/>
  <c r="Q17" i="27" s="1"/>
  <c r="Q9" i="27"/>
  <c r="Q29" i="27" l="1"/>
  <c r="Q11" i="27"/>
  <c r="Q15" i="27"/>
  <c r="Q22" i="27"/>
  <c r="Q31" i="27"/>
  <c r="Q8" i="27"/>
  <c r="Q23" i="27"/>
  <c r="Q19" i="27"/>
  <c r="Q24" i="27"/>
  <c r="Q20" i="27"/>
  <c r="Q10" i="27"/>
  <c r="Q33" i="27"/>
  <c r="Q21" i="27"/>
  <c r="Q12" i="27"/>
  <c r="Q16" i="27"/>
  <c r="Q25" i="27"/>
  <c r="Q30" i="27"/>
  <c r="Q28" i="27"/>
  <c r="Q18" i="27"/>
  <c r="Q14" i="27"/>
  <c r="Q13" i="27"/>
  <c r="Q27" i="27"/>
  <c r="Q32" i="27"/>
  <c r="Q26" i="27"/>
  <c r="P13" i="35"/>
  <c r="Q9" i="35" s="1"/>
  <c r="Q13" i="35" l="1"/>
  <c r="Q8" i="35"/>
  <c r="Q12" i="35"/>
  <c r="Q10" i="35"/>
  <c r="Q11" i="35"/>
  <c r="Q14" i="35"/>
  <c r="H11" i="5" l="1"/>
  <c r="H26" i="5"/>
  <c r="H23" i="5"/>
  <c r="H24" i="5"/>
  <c r="P24" i="5" l="1"/>
  <c r="P26" i="5"/>
  <c r="P11" i="5"/>
  <c r="H16" i="5"/>
  <c r="H20" i="5"/>
  <c r="P16" i="5"/>
  <c r="N8" i="5"/>
  <c r="N10" i="5"/>
  <c r="P10" i="5"/>
  <c r="P8" i="5"/>
  <c r="N20" i="5"/>
  <c r="N23" i="5"/>
  <c r="P23" i="5"/>
  <c r="P20" i="5"/>
  <c r="N21" i="5"/>
  <c r="P21" i="5"/>
  <c r="N22" i="5"/>
  <c r="P22" i="5"/>
  <c r="N25" i="5"/>
  <c r="P25" i="5"/>
  <c r="N34" i="5"/>
  <c r="P34" i="5"/>
  <c r="Q23" i="5" s="1"/>
  <c r="Q17" i="5"/>
  <c r="Q33" i="5" l="1"/>
  <c r="Q21" i="5"/>
  <c r="Q32" i="5"/>
  <c r="Q31" i="5"/>
  <c r="Q37" i="5"/>
  <c r="Q11" i="5"/>
  <c r="Q13" i="5"/>
  <c r="Q35" i="5"/>
  <c r="Q18" i="5"/>
  <c r="Q16" i="5"/>
  <c r="Q15" i="5"/>
  <c r="Q27" i="5"/>
  <c r="Q36" i="5"/>
  <c r="Q22" i="5"/>
  <c r="Q29" i="5"/>
  <c r="Q8" i="5"/>
  <c r="Q20" i="5"/>
  <c r="Q30" i="5"/>
  <c r="Q9" i="5"/>
  <c r="Q26" i="5"/>
  <c r="Q10" i="5"/>
  <c r="Q25" i="5"/>
  <c r="Q28" i="5"/>
  <c r="Q38" i="5"/>
  <c r="Q12" i="5"/>
  <c r="Q24" i="5"/>
  <c r="Q19" i="5"/>
  <c r="Q14" i="5"/>
  <c r="Q34" i="5"/>
  <c r="N16" i="28"/>
  <c r="N20" i="28"/>
  <c r="P20" i="28"/>
  <c r="P16" i="28"/>
  <c r="Q8" i="28" s="1"/>
  <c r="Q22" i="28"/>
  <c r="Q29" i="28" l="1"/>
  <c r="Q36" i="28"/>
  <c r="Q23" i="28"/>
  <c r="Q9" i="28"/>
  <c r="Q24" i="28"/>
  <c r="Q18" i="28"/>
  <c r="Q25" i="28"/>
  <c r="Q10" i="28"/>
  <c r="Q35" i="28"/>
  <c r="Q15" i="28"/>
  <c r="Q34" i="28"/>
  <c r="Q32" i="28"/>
  <c r="Q14" i="28"/>
  <c r="Q27" i="28"/>
  <c r="Q31" i="28"/>
  <c r="Q13" i="28"/>
  <c r="Q30" i="28"/>
  <c r="Q16" i="28"/>
  <c r="Q17" i="28"/>
  <c r="Q11" i="28"/>
  <c r="Q28" i="28"/>
  <c r="Q19" i="28"/>
  <c r="Q12" i="28"/>
  <c r="Q21" i="28"/>
  <c r="Q26" i="28"/>
  <c r="Q33" i="28"/>
  <c r="Q20" i="28"/>
</calcChain>
</file>

<file path=xl/sharedStrings.xml><?xml version="1.0" encoding="utf-8"?>
<sst xmlns="http://schemas.openxmlformats.org/spreadsheetml/2006/main" count="541" uniqueCount="194">
  <si>
    <t>Place</t>
  </si>
  <si>
    <t>pts</t>
  </si>
  <si>
    <t>Nom Prénom</t>
  </si>
  <si>
    <t>Total</t>
  </si>
  <si>
    <t>Points jour</t>
  </si>
  <si>
    <t>Pts regroupement</t>
  </si>
  <si>
    <t>Pts Mérites Jeunes</t>
  </si>
  <si>
    <t>ATTRIBUTION DES POINTS</t>
  </si>
  <si>
    <t>Score Brut 
Jour 1</t>
  </si>
  <si>
    <t>Classement Général</t>
  </si>
  <si>
    <t>Total Brut 
Tour 1</t>
  </si>
  <si>
    <t>Clt Tour</t>
  </si>
  <si>
    <t>Score Brut 
Jour 2</t>
  </si>
  <si>
    <t>Total Brut 
Tour 2</t>
  </si>
  <si>
    <t>Meilleur Score T1</t>
  </si>
  <si>
    <t>2ème Score T1</t>
  </si>
  <si>
    <t>3ème Score T1</t>
  </si>
  <si>
    <t>Limite des 15%</t>
  </si>
  <si>
    <t>Qualifié MIR</t>
  </si>
  <si>
    <t>Arrondi Supérieur</t>
  </si>
  <si>
    <t>Classement Final</t>
  </si>
  <si>
    <t>Score Brut 
Jour2</t>
  </si>
  <si>
    <t>Qualifiés MIR</t>
  </si>
  <si>
    <t>Tours Stroke-Play Minimes Garçons</t>
  </si>
  <si>
    <t>PQ 1 + PQ 2 Minimes Garçons</t>
  </si>
  <si>
    <t xml:space="preserve">PQ 1 + PQ 2 Benjamines </t>
  </si>
  <si>
    <t xml:space="preserve">PQ 1 + PQ 2 Benjamins </t>
  </si>
  <si>
    <t xml:space="preserve">Tours Stroke-Play Benjamins </t>
  </si>
  <si>
    <t xml:space="preserve">Tours Stroke-Play Benjamines </t>
  </si>
  <si>
    <t>08h00</t>
  </si>
  <si>
    <t>08h10</t>
  </si>
  <si>
    <t>08h20</t>
  </si>
  <si>
    <t>08h30</t>
  </si>
  <si>
    <t>08h40</t>
  </si>
  <si>
    <t>08h50</t>
  </si>
  <si>
    <t>09h00</t>
  </si>
  <si>
    <t>09h10</t>
  </si>
  <si>
    <t>09h20</t>
  </si>
  <si>
    <t>09h30</t>
  </si>
  <si>
    <t>09h40</t>
  </si>
  <si>
    <t>09h50</t>
  </si>
  <si>
    <t>10h00</t>
  </si>
  <si>
    <t>10h10</t>
  </si>
  <si>
    <t>10h20</t>
  </si>
  <si>
    <t>10h30</t>
  </si>
  <si>
    <t>10h40</t>
  </si>
  <si>
    <t>10h50</t>
  </si>
  <si>
    <t>11h00</t>
  </si>
  <si>
    <t>11h10</t>
  </si>
  <si>
    <t>12h00</t>
  </si>
  <si>
    <t>12h10</t>
  </si>
  <si>
    <t>12h20</t>
  </si>
  <si>
    <t>12h30</t>
  </si>
  <si>
    <t>12h50</t>
  </si>
  <si>
    <t>13h00</t>
  </si>
  <si>
    <t>13h10</t>
  </si>
  <si>
    <t>13h20</t>
  </si>
  <si>
    <t>13h30</t>
  </si>
  <si>
    <t>PQ 1 - LA BAULE</t>
  </si>
  <si>
    <t>PQ 2 - AVRILLE</t>
  </si>
  <si>
    <t>MORA Grégoire</t>
  </si>
  <si>
    <t>BENOIST Théo</t>
  </si>
  <si>
    <t>LE BEAUDOUR Stanislas</t>
  </si>
  <si>
    <t>CAPUS Paul</t>
  </si>
  <si>
    <t>HAMON Edouard</t>
  </si>
  <si>
    <t>QUITTET Paul-Alexandre</t>
  </si>
  <si>
    <t>GODOY Santiago</t>
  </si>
  <si>
    <t>MERCIER Grégoire</t>
  </si>
  <si>
    <t>DOUAT Victor</t>
  </si>
  <si>
    <t>HAREL Pierre</t>
  </si>
  <si>
    <t>LEBEAU Hugo</t>
  </si>
  <si>
    <t>LEBRETON Eliott</t>
  </si>
  <si>
    <t>VOISIN Valentin</t>
  </si>
  <si>
    <t>GAUVIN Nolan</t>
  </si>
  <si>
    <t>DUCEPT Jules</t>
  </si>
  <si>
    <t>RYCKEBUSCH Alix</t>
  </si>
  <si>
    <t>LARDEUX Louis</t>
  </si>
  <si>
    <t>LE COUSTER Evan</t>
  </si>
  <si>
    <t>CHICOT Victorien</t>
  </si>
  <si>
    <t>DOHER Ronan</t>
  </si>
  <si>
    <t>ALLEZOT Baptiste</t>
  </si>
  <si>
    <t>DOUSSET Pierre-Louis</t>
  </si>
  <si>
    <t>PASSUELLO Adrien</t>
  </si>
  <si>
    <t>LE BOURHIS Louis-Marie</t>
  </si>
  <si>
    <t>PIVAUT Mickael</t>
  </si>
  <si>
    <t>FOUGERAIS Théo</t>
  </si>
  <si>
    <t>HAFFNER Prosper</t>
  </si>
  <si>
    <t>EGERMANN Clément</t>
  </si>
  <si>
    <t>MORVAN Theo</t>
  </si>
  <si>
    <t>BOUDINEAU Adrien</t>
  </si>
  <si>
    <t>POUCHOULIN Nina</t>
  </si>
  <si>
    <t>BONNET Camille</t>
  </si>
  <si>
    <t>BENNATAN Juliette</t>
  </si>
  <si>
    <t>MOINEAU Justine</t>
  </si>
  <si>
    <t>GAJAN Alix</t>
  </si>
  <si>
    <t>ACQUITTER Flora</t>
  </si>
  <si>
    <t>MÉAILLE Rayan</t>
  </si>
  <si>
    <t>BOISSIER Maxime</t>
  </si>
  <si>
    <t>BLANCHET Louis</t>
  </si>
  <si>
    <t>PUISSANT Antoine</t>
  </si>
  <si>
    <t>FOURIER Corentin</t>
  </si>
  <si>
    <t>REVEILLAUD Eliott</t>
  </si>
  <si>
    <t>EVRAIN Nicolas</t>
  </si>
  <si>
    <t>MIRAL Alexis</t>
  </si>
  <si>
    <t>LE BOURHIS Eudes</t>
  </si>
  <si>
    <t>BOUDAUD Grégoire</t>
  </si>
  <si>
    <t>ARTAUX Adrien</t>
  </si>
  <si>
    <t>LOUVEAU Tommy</t>
  </si>
  <si>
    <t>GIRARD Mathieu</t>
  </si>
  <si>
    <t>BIGNOLAIS Stanislas</t>
  </si>
  <si>
    <t>BRUNATTI Malo</t>
  </si>
  <si>
    <t>BRETIN Nathan</t>
  </si>
  <si>
    <t>PARAGEAUD Lucas</t>
  </si>
  <si>
    <t>URBANIAK Hugo</t>
  </si>
  <si>
    <t>NOBILI Flavien</t>
  </si>
  <si>
    <t>GAILDRY Erwann</t>
  </si>
  <si>
    <t>LECOUSTEY Téo</t>
  </si>
  <si>
    <t>COADER Adelice</t>
  </si>
  <si>
    <t>CASTELLETTO Alyssia</t>
  </si>
  <si>
    <t>DE CHARENTENAY Prune</t>
  </si>
  <si>
    <t>SERGENT Margot</t>
  </si>
  <si>
    <t>SALAÜN Audray</t>
  </si>
  <si>
    <t>JAUNET Tomy</t>
  </si>
  <si>
    <t>TEMPLEREAU Alexandre</t>
  </si>
  <si>
    <t>CAPUS Pierre</t>
  </si>
  <si>
    <t xml:space="preserve"> LE BOURHIS Ambroise</t>
  </si>
  <si>
    <t>RENAUDIN Hugo</t>
  </si>
  <si>
    <t>SEBILLOT Ilan</t>
  </si>
  <si>
    <t xml:space="preserve"> RYCKEBUSCH Julien</t>
  </si>
  <si>
    <t>BOIS Henri</t>
  </si>
  <si>
    <t>RAGOT Martin</t>
  </si>
  <si>
    <t>BALL Eliott</t>
  </si>
  <si>
    <t>QUETU Axel</t>
  </si>
  <si>
    <t>GUERREAU Raphael</t>
  </si>
  <si>
    <t>GROLLEAU Noam</t>
  </si>
  <si>
    <t>LE BOURHIS Sixte</t>
  </si>
  <si>
    <t>ALLETRU Nolan</t>
  </si>
  <si>
    <t>LE BORGNE Léo-Paul</t>
  </si>
  <si>
    <t>PECHABRIER Charles</t>
  </si>
  <si>
    <t>GENTY Alban</t>
  </si>
  <si>
    <t>GERARD Ian</t>
  </si>
  <si>
    <t>GUZMAN Rubens</t>
  </si>
  <si>
    <t>MORIN Matteo</t>
  </si>
  <si>
    <t>DELANOE Hugo</t>
  </si>
  <si>
    <t>PENARD Alexandre</t>
  </si>
  <si>
    <t>MAGINOT Antoine</t>
  </si>
  <si>
    <t>BIGNOLAIS Edouard</t>
  </si>
  <si>
    <t>QUITTET Ombeline</t>
  </si>
  <si>
    <t>FOUILLET Constance</t>
  </si>
  <si>
    <t>DAVIAU Juliette</t>
  </si>
  <si>
    <t>VERDELLE Tess</t>
  </si>
  <si>
    <t>BOURASSEAU Leanne</t>
  </si>
  <si>
    <t>DUMAY Louise</t>
  </si>
  <si>
    <t>RENOULT Marine</t>
  </si>
  <si>
    <t>DUVAL Clemence</t>
  </si>
  <si>
    <t>DORNE Heloise</t>
  </si>
  <si>
    <t>RENOULT Vanessa</t>
  </si>
  <si>
    <t>BERNARD-METTIL Hadrien</t>
  </si>
  <si>
    <t>11h20</t>
  </si>
  <si>
    <t>LOCHARD Marie-Sophie</t>
  </si>
  <si>
    <t>11h50</t>
  </si>
  <si>
    <t>MINIMES G</t>
  </si>
  <si>
    <t>MINIMES F</t>
  </si>
  <si>
    <t>BENJAMINS G</t>
  </si>
  <si>
    <t>BENJAMINS F</t>
  </si>
  <si>
    <t>U12 G</t>
  </si>
  <si>
    <t>U12 F</t>
  </si>
  <si>
    <t>Tours Stroke-Play Minimes Filles</t>
  </si>
  <si>
    <t>PQ 1 + PQ 2 Minimes Filles</t>
  </si>
  <si>
    <t>Tours Stroke-Play Benjamins</t>
  </si>
  <si>
    <t>Tours Stroke-Play U12 Garçons</t>
  </si>
  <si>
    <t>PQ 1 + PQ 2 U12 Garçons</t>
  </si>
  <si>
    <t>Tours Stroke-Play U12 Filles</t>
  </si>
  <si>
    <t>PQ 1 + PQ 2 U12 Filles</t>
  </si>
  <si>
    <t>DEPARTS Lundi 16 mai</t>
  </si>
  <si>
    <t>FRANCIS Aldo</t>
  </si>
  <si>
    <t>QUESNEL Maxime</t>
  </si>
  <si>
    <t>BISSON Téo</t>
  </si>
  <si>
    <t>FRAPPIER Marin</t>
  </si>
  <si>
    <t>BODIC Laurent</t>
  </si>
  <si>
    <t>DE REU Jules</t>
  </si>
  <si>
    <t>SAUREL Hugo</t>
  </si>
  <si>
    <t>MORIN Louka</t>
  </si>
  <si>
    <t>FOUGERAIS Mathis</t>
  </si>
  <si>
    <t>11h30</t>
  </si>
  <si>
    <t>11h40</t>
  </si>
  <si>
    <t>1h40</t>
  </si>
  <si>
    <t>DUGENY Alix</t>
  </si>
  <si>
    <t>TERLAIN Hermine</t>
  </si>
  <si>
    <t>JULIEN Lola</t>
  </si>
  <si>
    <t>W-O</t>
  </si>
  <si>
    <t>VANESSA Trou en 1 au 6 Bravo !!!</t>
  </si>
  <si>
    <t>V play-off</t>
  </si>
  <si>
    <t>V Play-off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</si>
</sst>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[$-40C]d\-mmm\-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1E9FF"/>
        <bgColor indexed="64"/>
      </patternFill>
    </fill>
    <fill>
      <patternFill patternType="solid">
        <fgColor rgb="FFABF7B2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16" applyNumberFormat="0" applyAlignment="0" applyProtection="0"/>
    <xf numFmtId="0" fontId="28" fillId="7" borderId="17" applyNumberFormat="0" applyAlignment="0" applyProtection="0"/>
    <xf numFmtId="0" fontId="29" fillId="7" borderId="16" applyNumberFormat="0" applyAlignment="0" applyProtection="0"/>
    <xf numFmtId="0" fontId="30" fillId="0" borderId="18" applyNumberFormat="0" applyFill="0" applyAlignment="0" applyProtection="0"/>
    <xf numFmtId="0" fontId="17" fillId="8" borderId="19" applyNumberFormat="0" applyAlignment="0" applyProtection="0"/>
    <xf numFmtId="0" fontId="31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32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33" borderId="0" applyNumberFormat="0" applyBorder="0" applyAlignment="0" applyProtection="0"/>
  </cellStyleXfs>
  <cellXfs count="22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6" fillId="2" borderId="2" xfId="0" applyFont="1" applyFill="1" applyBorder="1" applyAlignment="1">
      <alignment horizontal="center"/>
    </xf>
    <xf numFmtId="0" fontId="0" fillId="0" borderId="0" xfId="0"/>
    <xf numFmtId="0" fontId="8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34" borderId="1" xfId="0" applyFont="1" applyFill="1" applyBorder="1" applyAlignment="1">
      <alignment horizontal="center" vertical="center" wrapText="1"/>
    </xf>
    <xf numFmtId="0" fontId="9" fillId="34" borderId="4" xfId="0" applyFont="1" applyFill="1" applyBorder="1" applyAlignment="1">
      <alignment horizontal="center" wrapText="1"/>
    </xf>
    <xf numFmtId="0" fontId="12" fillId="34" borderId="1" xfId="0" applyFont="1" applyFill="1" applyBorder="1" applyAlignment="1">
      <alignment horizontal="center"/>
    </xf>
    <xf numFmtId="0" fontId="12" fillId="34" borderId="2" xfId="0" applyFont="1" applyFill="1" applyBorder="1" applyAlignment="1">
      <alignment horizontal="left"/>
    </xf>
    <xf numFmtId="0" fontId="12" fillId="34" borderId="4" xfId="0" applyFont="1" applyFill="1" applyBorder="1" applyAlignment="1">
      <alignment horizontal="left"/>
    </xf>
    <xf numFmtId="2" fontId="19" fillId="2" borderId="3" xfId="0" applyNumberFormat="1" applyFont="1" applyFill="1" applyBorder="1" applyAlignment="1">
      <alignment horizontal="right"/>
    </xf>
    <xf numFmtId="2" fontId="19" fillId="34" borderId="3" xfId="0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34" fillId="0" borderId="0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9" fillId="34" borderId="1" xfId="0" applyFont="1" applyFill="1" applyBorder="1" applyAlignment="1">
      <alignment vertical="center" wrapText="1"/>
    </xf>
    <xf numFmtId="0" fontId="35" fillId="34" borderId="1" xfId="0" applyFont="1" applyFill="1" applyBorder="1" applyAlignment="1">
      <alignment vertical="center" wrapText="1"/>
    </xf>
    <xf numFmtId="0" fontId="9" fillId="34" borderId="2" xfId="0" applyFont="1" applyFill="1" applyBorder="1" applyAlignment="1">
      <alignment horizontal="center" vertical="center" wrapText="1"/>
    </xf>
    <xf numFmtId="1" fontId="6" fillId="34" borderId="2" xfId="0" applyNumberFormat="1" applyFont="1" applyFill="1" applyBorder="1" applyAlignment="1">
      <alignment horizontal="center"/>
    </xf>
    <xf numFmtId="0" fontId="0" fillId="0" borderId="0" xfId="0"/>
    <xf numFmtId="0" fontId="8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5" borderId="1" xfId="0" applyFont="1" applyFill="1" applyBorder="1" applyAlignment="1">
      <alignment horizontal="right" vertical="center" wrapText="1"/>
    </xf>
    <xf numFmtId="0" fontId="0" fillId="0" borderId="5" xfId="0" applyBorder="1"/>
    <xf numFmtId="0" fontId="0" fillId="35" borderId="22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2" fontId="19" fillId="2" borderId="11" xfId="0" applyNumberFormat="1" applyFont="1" applyFill="1" applyBorder="1" applyAlignment="1">
      <alignment horizontal="right"/>
    </xf>
    <xf numFmtId="0" fontId="12" fillId="2" borderId="9" xfId="0" applyFont="1" applyFill="1" applyBorder="1" applyAlignment="1">
      <alignment horizontal="left"/>
    </xf>
    <xf numFmtId="1" fontId="6" fillId="34" borderId="9" xfId="0" applyNumberFormat="1" applyFont="1" applyFill="1" applyBorder="1" applyAlignment="1">
      <alignment horizontal="center"/>
    </xf>
    <xf numFmtId="0" fontId="12" fillId="34" borderId="5" xfId="0" applyFont="1" applyFill="1" applyBorder="1" applyAlignment="1">
      <alignment horizontal="center"/>
    </xf>
    <xf numFmtId="2" fontId="19" fillId="34" borderId="11" xfId="0" applyNumberFormat="1" applyFont="1" applyFill="1" applyBorder="1" applyAlignment="1">
      <alignment horizontal="right"/>
    </xf>
    <xf numFmtId="0" fontId="12" fillId="34" borderId="6" xfId="0" applyFont="1" applyFill="1" applyBorder="1" applyAlignment="1">
      <alignment horizontal="left"/>
    </xf>
    <xf numFmtId="0" fontId="0" fillId="35" borderId="5" xfId="0" applyFill="1" applyBorder="1"/>
    <xf numFmtId="0" fontId="0" fillId="0" borderId="1" xfId="0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Font="1" applyFill="1" applyBorder="1" applyAlignment="1">
      <alignment horizontal="right" vertical="center" wrapText="1"/>
    </xf>
    <xf numFmtId="0" fontId="0" fillId="0" borderId="22" xfId="0" applyBorder="1"/>
    <xf numFmtId="0" fontId="6" fillId="2" borderId="23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2" fontId="19" fillId="2" borderId="24" xfId="0" applyNumberFormat="1" applyFont="1" applyFill="1" applyBorder="1" applyAlignment="1">
      <alignment horizontal="right"/>
    </xf>
    <xf numFmtId="0" fontId="12" fillId="2" borderId="23" xfId="0" applyFont="1" applyFill="1" applyBorder="1" applyAlignment="1">
      <alignment horizontal="left"/>
    </xf>
    <xf numFmtId="1" fontId="6" fillId="34" borderId="23" xfId="0" applyNumberFormat="1" applyFont="1" applyFill="1" applyBorder="1" applyAlignment="1">
      <alignment horizontal="center"/>
    </xf>
    <xf numFmtId="0" fontId="12" fillId="34" borderId="22" xfId="0" applyFont="1" applyFill="1" applyBorder="1" applyAlignment="1">
      <alignment horizontal="center"/>
    </xf>
    <xf numFmtId="2" fontId="19" fillId="34" borderId="24" xfId="0" applyNumberFormat="1" applyFont="1" applyFill="1" applyBorder="1" applyAlignment="1">
      <alignment horizontal="right"/>
    </xf>
    <xf numFmtId="0" fontId="0" fillId="35" borderId="22" xfId="0" applyFill="1" applyBorder="1"/>
    <xf numFmtId="0" fontId="12" fillId="34" borderId="25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35" borderId="26" xfId="0" applyFill="1" applyBorder="1"/>
    <xf numFmtId="0" fontId="0" fillId="0" borderId="26" xfId="0" applyBorder="1"/>
    <xf numFmtId="1" fontId="6" fillId="34" borderId="8" xfId="0" applyNumberFormat="1" applyFont="1" applyFill="1" applyBorder="1" applyAlignment="1">
      <alignment horizontal="center"/>
    </xf>
    <xf numFmtId="0" fontId="12" fillId="34" borderId="26" xfId="0" applyFont="1" applyFill="1" applyBorder="1" applyAlignment="1">
      <alignment horizontal="center"/>
    </xf>
    <xf numFmtId="2" fontId="19" fillId="34" borderId="10" xfId="0" applyNumberFormat="1" applyFont="1" applyFill="1" applyBorder="1" applyAlignment="1">
      <alignment horizontal="right"/>
    </xf>
    <xf numFmtId="0" fontId="12" fillId="34" borderId="7" xfId="0" applyFont="1" applyFill="1" applyBorder="1" applyAlignment="1">
      <alignment horizontal="left"/>
    </xf>
    <xf numFmtId="0" fontId="0" fillId="0" borderId="28" xfId="0" applyBorder="1"/>
    <xf numFmtId="1" fontId="6" fillId="34" borderId="29" xfId="0" applyNumberFormat="1" applyFont="1" applyFill="1" applyBorder="1" applyAlignment="1">
      <alignment horizontal="center"/>
    </xf>
    <xf numFmtId="0" fontId="12" fillId="34" borderId="28" xfId="0" applyFont="1" applyFill="1" applyBorder="1" applyAlignment="1">
      <alignment horizontal="center"/>
    </xf>
    <xf numFmtId="2" fontId="19" fillId="34" borderId="30" xfId="0" applyNumberFormat="1" applyFont="1" applyFill="1" applyBorder="1" applyAlignment="1">
      <alignment horizontal="right"/>
    </xf>
    <xf numFmtId="0" fontId="12" fillId="34" borderId="31" xfId="0" applyFont="1" applyFill="1" applyBorder="1" applyAlignment="1">
      <alignment horizontal="left"/>
    </xf>
    <xf numFmtId="0" fontId="0" fillId="35" borderId="26" xfId="0" applyFont="1" applyFill="1" applyBorder="1" applyAlignment="1">
      <alignment horizontal="right" vertical="center" wrapText="1"/>
    </xf>
    <xf numFmtId="0" fontId="12" fillId="34" borderId="8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" fontId="6" fillId="34" borderId="1" xfId="0" applyNumberFormat="1" applyFont="1" applyFill="1" applyBorder="1" applyAlignment="1">
      <alignment horizontal="center"/>
    </xf>
    <xf numFmtId="0" fontId="0" fillId="0" borderId="32" xfId="0" applyFont="1" applyFill="1" applyBorder="1" applyAlignment="1">
      <alignment horizontal="right" vertical="center" wrapText="1"/>
    </xf>
    <xf numFmtId="0" fontId="0" fillId="0" borderId="32" xfId="0" applyBorder="1"/>
    <xf numFmtId="1" fontId="6" fillId="34" borderId="33" xfId="0" applyNumberFormat="1" applyFont="1" applyFill="1" applyBorder="1" applyAlignment="1">
      <alignment horizontal="center"/>
    </xf>
    <xf numFmtId="0" fontId="12" fillId="34" borderId="32" xfId="0" applyFont="1" applyFill="1" applyBorder="1" applyAlignment="1">
      <alignment horizontal="center"/>
    </xf>
    <xf numFmtId="2" fontId="19" fillId="34" borderId="34" xfId="0" applyNumberFormat="1" applyFont="1" applyFill="1" applyBorder="1" applyAlignment="1">
      <alignment horizontal="right"/>
    </xf>
    <xf numFmtId="0" fontId="12" fillId="34" borderId="35" xfId="0" applyFont="1" applyFill="1" applyBorder="1" applyAlignment="1">
      <alignment horizontal="left"/>
    </xf>
    <xf numFmtId="0" fontId="9" fillId="36" borderId="2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4" xfId="0" applyFont="1" applyFill="1" applyBorder="1" applyAlignment="1">
      <alignment horizontal="center" wrapText="1"/>
    </xf>
    <xf numFmtId="0" fontId="6" fillId="36" borderId="2" xfId="0" applyFont="1" applyFill="1" applyBorder="1" applyAlignment="1">
      <alignment horizontal="center"/>
    </xf>
    <xf numFmtId="0" fontId="12" fillId="36" borderId="1" xfId="0" applyFont="1" applyFill="1" applyBorder="1" applyAlignment="1">
      <alignment horizontal="center"/>
    </xf>
    <xf numFmtId="2" fontId="19" fillId="36" borderId="3" xfId="0" applyNumberFormat="1" applyFont="1" applyFill="1" applyBorder="1" applyAlignment="1">
      <alignment horizontal="right"/>
    </xf>
    <xf numFmtId="0" fontId="12" fillId="36" borderId="2" xfId="0" applyFont="1" applyFill="1" applyBorder="1" applyAlignment="1">
      <alignment horizontal="left"/>
    </xf>
    <xf numFmtId="0" fontId="6" fillId="36" borderId="2" xfId="0" quotePrefix="1" applyFont="1" applyFill="1" applyBorder="1" applyAlignment="1">
      <alignment horizontal="center"/>
    </xf>
    <xf numFmtId="0" fontId="6" fillId="36" borderId="8" xfId="0" applyFont="1" applyFill="1" applyBorder="1" applyAlignment="1">
      <alignment horizontal="center"/>
    </xf>
    <xf numFmtId="0" fontId="12" fillId="36" borderId="26" xfId="0" applyFont="1" applyFill="1" applyBorder="1" applyAlignment="1">
      <alignment horizontal="center"/>
    </xf>
    <xf numFmtId="2" fontId="19" fillId="36" borderId="10" xfId="0" applyNumberFormat="1" applyFont="1" applyFill="1" applyBorder="1" applyAlignment="1">
      <alignment horizontal="right"/>
    </xf>
    <xf numFmtId="0" fontId="12" fillId="36" borderId="8" xfId="0" applyFont="1" applyFill="1" applyBorder="1" applyAlignment="1">
      <alignment horizontal="left"/>
    </xf>
    <xf numFmtId="0" fontId="6" fillId="36" borderId="29" xfId="0" applyFont="1" applyFill="1" applyBorder="1" applyAlignment="1">
      <alignment horizontal="center"/>
    </xf>
    <xf numFmtId="0" fontId="12" fillId="36" borderId="28" xfId="0" applyFont="1" applyFill="1" applyBorder="1" applyAlignment="1">
      <alignment horizontal="center"/>
    </xf>
    <xf numFmtId="2" fontId="19" fillId="36" borderId="30" xfId="0" applyNumberFormat="1" applyFont="1" applyFill="1" applyBorder="1" applyAlignment="1">
      <alignment horizontal="right"/>
    </xf>
    <xf numFmtId="0" fontId="12" fillId="36" borderId="29" xfId="0" applyFont="1" applyFill="1" applyBorder="1" applyAlignment="1">
      <alignment horizontal="left"/>
    </xf>
    <xf numFmtId="0" fontId="6" fillId="36" borderId="9" xfId="0" applyFont="1" applyFill="1" applyBorder="1" applyAlignment="1">
      <alignment horizontal="center"/>
    </xf>
    <xf numFmtId="0" fontId="12" fillId="36" borderId="5" xfId="0" applyFont="1" applyFill="1" applyBorder="1" applyAlignment="1">
      <alignment horizontal="center"/>
    </xf>
    <xf numFmtId="2" fontId="19" fillId="36" borderId="11" xfId="0" applyNumberFormat="1" applyFont="1" applyFill="1" applyBorder="1" applyAlignment="1">
      <alignment horizontal="right"/>
    </xf>
    <xf numFmtId="0" fontId="12" fillId="36" borderId="9" xfId="0" applyFont="1" applyFill="1" applyBorder="1" applyAlignment="1">
      <alignment horizontal="left"/>
    </xf>
    <xf numFmtId="0" fontId="6" fillId="36" borderId="23" xfId="0" applyFont="1" applyFill="1" applyBorder="1" applyAlignment="1">
      <alignment horizontal="center"/>
    </xf>
    <xf numFmtId="0" fontId="12" fillId="36" borderId="22" xfId="0" applyFont="1" applyFill="1" applyBorder="1" applyAlignment="1">
      <alignment horizontal="center"/>
    </xf>
    <xf numFmtId="2" fontId="19" fillId="36" borderId="24" xfId="0" applyNumberFormat="1" applyFont="1" applyFill="1" applyBorder="1" applyAlignment="1">
      <alignment horizontal="right"/>
    </xf>
    <xf numFmtId="0" fontId="12" fillId="36" borderId="23" xfId="0" applyFont="1" applyFill="1" applyBorder="1" applyAlignment="1">
      <alignment horizontal="left"/>
    </xf>
    <xf numFmtId="0" fontId="6" fillId="36" borderId="1" xfId="0" applyFont="1" applyFill="1" applyBorder="1" applyAlignment="1">
      <alignment horizontal="center"/>
    </xf>
    <xf numFmtId="0" fontId="16" fillId="37" borderId="5" xfId="0" applyFont="1" applyFill="1" applyBorder="1" applyAlignment="1">
      <alignment horizontal="center" vertical="center" wrapText="1"/>
    </xf>
    <xf numFmtId="2" fontId="11" fillId="37" borderId="1" xfId="0" applyNumberFormat="1" applyFont="1" applyFill="1" applyBorder="1" applyAlignment="1">
      <alignment horizontal="center"/>
    </xf>
    <xf numFmtId="0" fontId="12" fillId="37" borderId="1" xfId="0" applyFont="1" applyFill="1" applyBorder="1" applyAlignment="1">
      <alignment horizontal="center"/>
    </xf>
    <xf numFmtId="2" fontId="11" fillId="37" borderId="22" xfId="0" applyNumberFormat="1" applyFont="1" applyFill="1" applyBorder="1" applyAlignment="1">
      <alignment horizontal="center"/>
    </xf>
    <xf numFmtId="0" fontId="12" fillId="37" borderId="22" xfId="0" applyFont="1" applyFill="1" applyBorder="1" applyAlignment="1">
      <alignment horizontal="center"/>
    </xf>
    <xf numFmtId="2" fontId="11" fillId="37" borderId="5" xfId="0" applyNumberFormat="1" applyFont="1" applyFill="1" applyBorder="1" applyAlignment="1">
      <alignment horizontal="center"/>
    </xf>
    <xf numFmtId="0" fontId="12" fillId="37" borderId="5" xfId="0" applyFont="1" applyFill="1" applyBorder="1" applyAlignment="1">
      <alignment horizontal="center"/>
    </xf>
    <xf numFmtId="2" fontId="11" fillId="37" borderId="26" xfId="0" applyNumberFormat="1" applyFont="1" applyFill="1" applyBorder="1" applyAlignment="1">
      <alignment horizontal="center"/>
    </xf>
    <xf numFmtId="0" fontId="12" fillId="37" borderId="26" xfId="0" applyFont="1" applyFill="1" applyBorder="1" applyAlignment="1">
      <alignment horizontal="center"/>
    </xf>
    <xf numFmtId="2" fontId="11" fillId="37" borderId="28" xfId="0" applyNumberFormat="1" applyFont="1" applyFill="1" applyBorder="1" applyAlignment="1">
      <alignment horizontal="center"/>
    </xf>
    <xf numFmtId="0" fontId="12" fillId="37" borderId="28" xfId="0" applyFont="1" applyFill="1" applyBorder="1" applyAlignment="1">
      <alignment horizontal="center"/>
    </xf>
    <xf numFmtId="2" fontId="11" fillId="37" borderId="32" xfId="0" applyNumberFormat="1" applyFont="1" applyFill="1" applyBorder="1" applyAlignment="1">
      <alignment horizontal="center"/>
    </xf>
    <xf numFmtId="0" fontId="12" fillId="37" borderId="32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1" fontId="6" fillId="34" borderId="28" xfId="0" applyNumberFormat="1" applyFont="1" applyFill="1" applyBorder="1" applyAlignment="1">
      <alignment horizontal="center"/>
    </xf>
    <xf numFmtId="0" fontId="12" fillId="34" borderId="29" xfId="0" applyFont="1" applyFill="1" applyBorder="1" applyAlignment="1">
      <alignment horizontal="left"/>
    </xf>
    <xf numFmtId="0" fontId="12" fillId="36" borderId="4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9" fillId="0" borderId="11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2" fontId="11" fillId="37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12" fillId="0" borderId="4" xfId="0" applyFont="1" applyFill="1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/>
    <xf numFmtId="1" fontId="37" fillId="0" borderId="2" xfId="0" applyNumberFormat="1" applyFont="1" applyFill="1" applyBorder="1" applyAlignment="1">
      <alignment horizontal="center"/>
    </xf>
    <xf numFmtId="1" fontId="37" fillId="0" borderId="1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35" borderId="26" xfId="0" applyFont="1" applyFill="1" applyBorder="1" applyAlignment="1">
      <alignment horizontal="center" vertical="center" wrapText="1"/>
    </xf>
    <xf numFmtId="0" fontId="0" fillId="35" borderId="5" xfId="0" applyFont="1" applyFill="1" applyBorder="1" applyAlignment="1">
      <alignment horizontal="right" vertical="center" wrapText="1"/>
    </xf>
    <xf numFmtId="0" fontId="0" fillId="35" borderId="32" xfId="0" applyFont="1" applyFill="1" applyBorder="1" applyAlignment="1">
      <alignment horizontal="right" vertical="center" wrapText="1"/>
    </xf>
    <xf numFmtId="0" fontId="0" fillId="35" borderId="39" xfId="0" applyFont="1" applyFill="1" applyBorder="1" applyAlignment="1">
      <alignment horizontal="right" vertical="center" wrapText="1"/>
    </xf>
    <xf numFmtId="0" fontId="0" fillId="0" borderId="39" xfId="0" applyBorder="1"/>
    <xf numFmtId="0" fontId="0" fillId="0" borderId="27" xfId="0" applyBorder="1"/>
    <xf numFmtId="0" fontId="0" fillId="0" borderId="38" xfId="0" applyFont="1" applyFill="1" applyBorder="1" applyAlignment="1">
      <alignment horizontal="right" vertical="center" wrapText="1"/>
    </xf>
    <xf numFmtId="0" fontId="0" fillId="0" borderId="38" xfId="0" applyBorder="1"/>
    <xf numFmtId="0" fontId="0" fillId="35" borderId="40" xfId="0" applyFont="1" applyFill="1" applyBorder="1" applyAlignment="1">
      <alignment horizontal="right" vertical="center" wrapText="1"/>
    </xf>
    <xf numFmtId="0" fontId="0" fillId="0" borderId="32" xfId="0" applyFill="1" applyBorder="1"/>
    <xf numFmtId="0" fontId="0" fillId="0" borderId="39" xfId="0" applyFill="1" applyBorder="1"/>
    <xf numFmtId="0" fontId="0" fillId="35" borderId="37" xfId="0" applyFont="1" applyFill="1" applyBorder="1" applyAlignment="1">
      <alignment horizontal="right" vertical="center" wrapText="1"/>
    </xf>
    <xf numFmtId="0" fontId="0" fillId="0" borderId="37" xfId="0" applyBorder="1"/>
    <xf numFmtId="0" fontId="0" fillId="0" borderId="41" xfId="0" applyFont="1" applyFill="1" applyBorder="1" applyAlignment="1">
      <alignment horizontal="right" vertical="center" wrapText="1"/>
    </xf>
    <xf numFmtId="0" fontId="0" fillId="0" borderId="41" xfId="0" applyBorder="1"/>
    <xf numFmtId="0" fontId="0" fillId="0" borderId="39" xfId="0" applyFont="1" applyFill="1" applyBorder="1" applyAlignment="1">
      <alignment horizontal="right" vertical="center" wrapText="1"/>
    </xf>
    <xf numFmtId="0" fontId="0" fillId="35" borderId="42" xfId="0" applyFill="1" applyBorder="1"/>
    <xf numFmtId="0" fontId="0" fillId="0" borderId="26" xfId="0" applyFont="1" applyFill="1" applyBorder="1" applyAlignment="1">
      <alignment horizontal="right" vertical="center" wrapText="1"/>
    </xf>
    <xf numFmtId="0" fontId="6" fillId="34" borderId="2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/>
    <xf numFmtId="1" fontId="6" fillId="34" borderId="1" xfId="0" applyNumberFormat="1" applyFont="1" applyFill="1" applyBorder="1" applyAlignment="1">
      <alignment horizontal="center" vertical="center"/>
    </xf>
    <xf numFmtId="1" fontId="6" fillId="34" borderId="2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/>
    <xf numFmtId="0" fontId="0" fillId="0" borderId="38" xfId="0" applyBorder="1" applyAlignment="1"/>
    <xf numFmtId="0" fontId="0" fillId="0" borderId="27" xfId="0" applyBorder="1" applyAlignment="1">
      <alignment horizontal="center" vertical="center"/>
    </xf>
    <xf numFmtId="0" fontId="18" fillId="37" borderId="10" xfId="0" applyFont="1" applyFill="1" applyBorder="1" applyAlignment="1">
      <alignment horizontal="center"/>
    </xf>
    <xf numFmtId="0" fontId="18" fillId="37" borderId="8" xfId="0" applyFont="1" applyFill="1" applyBorder="1" applyAlignment="1">
      <alignment horizontal="center"/>
    </xf>
    <xf numFmtId="14" fontId="10" fillId="37" borderId="11" xfId="0" applyNumberFormat="1" applyFont="1" applyFill="1" applyBorder="1" applyAlignment="1">
      <alignment horizontal="center"/>
    </xf>
    <xf numFmtId="14" fontId="10" fillId="37" borderId="9" xfId="0" applyNumberFormat="1" applyFont="1" applyFill="1" applyBorder="1" applyAlignment="1">
      <alignment horizontal="center"/>
    </xf>
    <xf numFmtId="0" fontId="9" fillId="36" borderId="7" xfId="0" applyFont="1" applyFill="1" applyBorder="1" applyAlignment="1">
      <alignment horizontal="center" wrapText="1"/>
    </xf>
    <xf numFmtId="0" fontId="9" fillId="36" borderId="8" xfId="0" applyFont="1" applyFill="1" applyBorder="1" applyAlignment="1">
      <alignment horizontal="center" wrapText="1"/>
    </xf>
    <xf numFmtId="0" fontId="0" fillId="36" borderId="10" xfId="0" applyFill="1" applyBorder="1" applyAlignment="1">
      <alignment horizontal="center"/>
    </xf>
    <xf numFmtId="0" fontId="0" fillId="36" borderId="7" xfId="0" applyFill="1" applyBorder="1" applyAlignment="1">
      <alignment horizontal="center"/>
    </xf>
    <xf numFmtId="0" fontId="0" fillId="36" borderId="8" xfId="0" applyFill="1" applyBorder="1" applyAlignment="1">
      <alignment horizontal="center"/>
    </xf>
    <xf numFmtId="165" fontId="12" fillId="36" borderId="11" xfId="0" applyNumberFormat="1" applyFont="1" applyFill="1" applyBorder="1" applyAlignment="1">
      <alignment horizontal="center"/>
    </xf>
    <xf numFmtId="165" fontId="7" fillId="36" borderId="6" xfId="0" applyNumberFormat="1" applyFont="1" applyFill="1" applyBorder="1" applyAlignment="1">
      <alignment horizontal="center"/>
    </xf>
    <xf numFmtId="165" fontId="7" fillId="36" borderId="9" xfId="0" applyNumberFormat="1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7" xfId="0" applyFill="1" applyBorder="1" applyAlignment="1">
      <alignment horizontal="center"/>
    </xf>
    <xf numFmtId="0" fontId="0" fillId="34" borderId="8" xfId="0" applyFill="1" applyBorder="1" applyAlignment="1">
      <alignment horizontal="center"/>
    </xf>
    <xf numFmtId="165" fontId="12" fillId="34" borderId="11" xfId="0" applyNumberFormat="1" applyFont="1" applyFill="1" applyBorder="1" applyAlignment="1">
      <alignment horizontal="center"/>
    </xf>
    <xf numFmtId="165" fontId="7" fillId="34" borderId="6" xfId="0" applyNumberFormat="1" applyFont="1" applyFill="1" applyBorder="1" applyAlignment="1">
      <alignment horizontal="center"/>
    </xf>
    <xf numFmtId="165" fontId="7" fillId="34" borderId="9" xfId="0" applyNumberFormat="1" applyFont="1" applyFill="1" applyBorder="1" applyAlignment="1">
      <alignment horizontal="center"/>
    </xf>
    <xf numFmtId="0" fontId="9" fillId="34" borderId="7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9" fillId="2" borderId="7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5" fontId="12" fillId="2" borderId="11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37" fillId="0" borderId="2" xfId="0" applyFont="1" applyFill="1" applyBorder="1" applyAlignment="1">
      <alignment horizontal="center"/>
    </xf>
    <xf numFmtId="1" fontId="6" fillId="34" borderId="8" xfId="0" applyNumberFormat="1" applyFont="1" applyFill="1" applyBorder="1" applyAlignment="1">
      <alignment horizontal="center" vertical="center"/>
    </xf>
    <xf numFmtId="0" fontId="12" fillId="38" borderId="1" xfId="0" applyFont="1" applyFill="1" applyBorder="1" applyAlignment="1">
      <alignment horizontal="center"/>
    </xf>
    <xf numFmtId="0" fontId="12" fillId="38" borderId="5" xfId="0" applyFont="1" applyFill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ABF7B2"/>
      <color rgb="FFA1E9FF"/>
      <color rgb="FFFFC000"/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11</xdr:row>
      <xdr:rowOff>95250</xdr:rowOff>
    </xdr:from>
    <xdr:to>
      <xdr:col>9</xdr:col>
      <xdr:colOff>133350</xdr:colOff>
      <xdr:row>21</xdr:row>
      <xdr:rowOff>0</xdr:rowOff>
    </xdr:to>
    <xdr:cxnSp macro="">
      <xdr:nvCxnSpPr>
        <xdr:cNvPr id="6" name="Connecteur droit avec flèche 5"/>
        <xdr:cNvCxnSpPr/>
      </xdr:nvCxnSpPr>
      <xdr:spPr>
        <a:xfrm flipV="1">
          <a:off x="5267325" y="2066925"/>
          <a:ext cx="1390650" cy="1828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AC38"/>
  <sheetViews>
    <sheetView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Q38" sqref="A1:Q38"/>
    </sheetView>
  </sheetViews>
  <sheetFormatPr baseColWidth="10" defaultRowHeight="15" x14ac:dyDescent="0.25"/>
  <cols>
    <col min="1" max="1" width="8.85546875" style="38" bestFit="1" customWidth="1"/>
    <col min="2" max="2" width="8.140625" style="16" bestFit="1" customWidth="1"/>
    <col min="3" max="3" width="26.140625" customWidth="1"/>
    <col min="4" max="4" width="8.28515625" customWidth="1"/>
    <col min="5" max="5" width="8.42578125" style="16" customWidth="1"/>
    <col min="6" max="6" width="6.85546875" style="16" customWidth="1"/>
    <col min="7" max="7" width="11.42578125" customWidth="1"/>
    <col min="8" max="8" width="12" bestFit="1" customWidth="1"/>
    <col min="9" max="9" width="4" bestFit="1" customWidth="1"/>
    <col min="10" max="10" width="7.7109375" style="16" customWidth="1"/>
    <col min="11" max="11" width="8.7109375" style="16" customWidth="1"/>
    <col min="12" max="12" width="8.140625" style="16" customWidth="1"/>
    <col min="13" max="13" width="7.5703125" style="16" customWidth="1"/>
    <col min="14" max="14" width="14" style="16" bestFit="1" customWidth="1"/>
    <col min="15" max="15" width="4" style="16" bestFit="1" customWidth="1"/>
    <col min="16" max="16" width="24.42578125" style="2" customWidth="1"/>
  </cols>
  <sheetData>
    <row r="1" spans="1:29" s="16" customFormat="1" ht="22.5" hidden="1" x14ac:dyDescent="0.25">
      <c r="A1" s="38"/>
      <c r="D1" s="20" t="s">
        <v>14</v>
      </c>
      <c r="E1" s="31">
        <f>SMALL(F:F,1)</f>
        <v>152</v>
      </c>
      <c r="G1" s="20" t="s">
        <v>17</v>
      </c>
      <c r="H1" s="32">
        <f>(SUM(E1:E3)/3)*1.15</f>
        <v>179.01666666666665</v>
      </c>
      <c r="J1" s="22" t="s">
        <v>14</v>
      </c>
      <c r="K1" s="36">
        <f>SMALL(L:L,1)</f>
        <v>146</v>
      </c>
      <c r="L1" s="38"/>
      <c r="M1" s="22" t="s">
        <v>17</v>
      </c>
      <c r="N1" s="34">
        <f>(SUM(K1:K3)/3)*1.15</f>
        <v>172.5</v>
      </c>
      <c r="P1" s="2"/>
    </row>
    <row r="2" spans="1:29" s="16" customFormat="1" ht="22.5" hidden="1" x14ac:dyDescent="0.25">
      <c r="A2" s="38"/>
      <c r="D2" s="20" t="s">
        <v>15</v>
      </c>
      <c r="E2" s="31">
        <f>SMALL(F:F,2)</f>
        <v>156</v>
      </c>
      <c r="G2" s="20" t="s">
        <v>19</v>
      </c>
      <c r="H2" s="33">
        <f>ROUNDUP((SUM(E1:E3)/3)*1.15,0)</f>
        <v>180</v>
      </c>
      <c r="J2" s="22" t="s">
        <v>15</v>
      </c>
      <c r="K2" s="36">
        <f>SMALL(L:L,2)</f>
        <v>152</v>
      </c>
      <c r="L2" s="38"/>
      <c r="M2" s="22" t="s">
        <v>19</v>
      </c>
      <c r="N2" s="35">
        <f>ROUNDUP((SUM(K1:K3)/3)*1.15,0)</f>
        <v>173</v>
      </c>
      <c r="P2" s="2"/>
    </row>
    <row r="3" spans="1:29" ht="23.25" hidden="1" customHeight="1" x14ac:dyDescent="0.55000000000000004">
      <c r="C3" s="29"/>
      <c r="D3" s="20" t="s">
        <v>16</v>
      </c>
      <c r="E3" s="31">
        <f>SMALL(F:F,3)</f>
        <v>159</v>
      </c>
      <c r="F3" s="29"/>
      <c r="G3" s="29"/>
      <c r="I3" s="29"/>
      <c r="J3" s="22" t="s">
        <v>16</v>
      </c>
      <c r="K3" s="36">
        <f>SMALL(L:L,3)</f>
        <v>152</v>
      </c>
      <c r="L3" s="29"/>
      <c r="M3" s="29"/>
      <c r="N3" s="38"/>
      <c r="O3" s="17"/>
    </row>
    <row r="4" spans="1:29" s="16" customFormat="1" ht="13.5" customHeight="1" x14ac:dyDescent="0.55000000000000004">
      <c r="A4" s="38"/>
      <c r="C4" s="29"/>
      <c r="D4" s="30"/>
      <c r="E4" s="29"/>
      <c r="F4" s="29"/>
      <c r="G4" s="29"/>
      <c r="H4" s="29"/>
      <c r="I4" s="29"/>
      <c r="J4" s="19"/>
      <c r="K4" s="19"/>
      <c r="L4" s="19"/>
      <c r="M4" s="19"/>
      <c r="N4" s="19"/>
      <c r="O4" s="19"/>
      <c r="P4" s="2"/>
    </row>
    <row r="5" spans="1:29" ht="15.75" customHeight="1" x14ac:dyDescent="0.25">
      <c r="B5" s="204" t="s">
        <v>161</v>
      </c>
      <c r="C5" s="205"/>
      <c r="D5" s="191" t="s">
        <v>23</v>
      </c>
      <c r="E5" s="192"/>
      <c r="F5" s="192"/>
      <c r="G5" s="192"/>
      <c r="H5" s="192"/>
      <c r="I5" s="193"/>
      <c r="J5" s="197" t="s">
        <v>23</v>
      </c>
      <c r="K5" s="198"/>
      <c r="L5" s="198"/>
      <c r="M5" s="198"/>
      <c r="N5" s="198"/>
      <c r="O5" s="199"/>
      <c r="P5" s="185" t="s">
        <v>9</v>
      </c>
      <c r="Q5" s="18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" customHeight="1" x14ac:dyDescent="0.25">
      <c r="B6" s="206"/>
      <c r="C6" s="207"/>
      <c r="D6" s="194" t="s">
        <v>58</v>
      </c>
      <c r="E6" s="195"/>
      <c r="F6" s="195"/>
      <c r="G6" s="195"/>
      <c r="H6" s="195"/>
      <c r="I6" s="196"/>
      <c r="J6" s="200" t="s">
        <v>59</v>
      </c>
      <c r="K6" s="201"/>
      <c r="L6" s="201"/>
      <c r="M6" s="201"/>
      <c r="N6" s="201"/>
      <c r="O6" s="202"/>
      <c r="P6" s="187" t="s">
        <v>24</v>
      </c>
      <c r="Q6" s="18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48.75" customHeight="1" thickBot="1" x14ac:dyDescent="0.3">
      <c r="A7" s="156" t="s">
        <v>174</v>
      </c>
      <c r="B7" s="157" t="s">
        <v>18</v>
      </c>
      <c r="C7" s="150" t="s">
        <v>2</v>
      </c>
      <c r="D7" s="89" t="s">
        <v>8</v>
      </c>
      <c r="E7" s="90" t="s">
        <v>21</v>
      </c>
      <c r="F7" s="90" t="s">
        <v>10</v>
      </c>
      <c r="G7" s="91" t="s">
        <v>11</v>
      </c>
      <c r="H7" s="189" t="s">
        <v>4</v>
      </c>
      <c r="I7" s="190"/>
      <c r="J7" s="22" t="s">
        <v>8</v>
      </c>
      <c r="K7" s="22" t="s">
        <v>12</v>
      </c>
      <c r="L7" s="22" t="s">
        <v>13</v>
      </c>
      <c r="M7" s="23" t="s">
        <v>11</v>
      </c>
      <c r="N7" s="203" t="s">
        <v>4</v>
      </c>
      <c r="O7" s="203"/>
      <c r="P7" s="114" t="s">
        <v>3</v>
      </c>
      <c r="Q7" s="114" t="s">
        <v>20</v>
      </c>
    </row>
    <row r="8" spans="1:29" ht="15" customHeight="1" x14ac:dyDescent="0.25">
      <c r="A8" s="181" t="s">
        <v>29</v>
      </c>
      <c r="B8" s="159">
        <v>1</v>
      </c>
      <c r="C8" s="84" t="s">
        <v>64</v>
      </c>
      <c r="D8" s="92">
        <v>78</v>
      </c>
      <c r="E8" s="92">
        <v>74</v>
      </c>
      <c r="F8" s="92">
        <f>SUM(D8+E8)</f>
        <v>152</v>
      </c>
      <c r="G8" s="93">
        <f>IFERROR(RANK(F8,$F$8:$F$953,1),"")</f>
        <v>1</v>
      </c>
      <c r="H8" s="94">
        <f ca="1">IF(,0,IFERROR(IF(COUNTIF(G$8:G8,G8)=1,SUM(OFFSET(INDIRECT("'Points attribués'!"&amp;ADDRESS(MATCH(G8,'Points attribués'!$A$3:$A$151,0)+2,2)),0,0,COUNTIF(G$8:G$153,G8),1))/COUNTIF(G$8:G$153,G8),INDIRECT(ADDRESS(MATCH(G8,G$8:G8,0)+ROW(H$7),COLUMN(H$7)))),"0"))</f>
        <v>135</v>
      </c>
      <c r="I8" s="95" t="s">
        <v>1</v>
      </c>
      <c r="J8" s="37">
        <v>79</v>
      </c>
      <c r="K8" s="37">
        <v>73</v>
      </c>
      <c r="L8" s="37">
        <f>SUM(J8+K8)</f>
        <v>152</v>
      </c>
      <c r="M8" s="24">
        <f>IFERROR(RANK(L8,$L$8:$L$953,1),"")</f>
        <v>2</v>
      </c>
      <c r="N8" s="28">
        <f ca="1">IF(,0,IFERROR(IF(COUNTIF(M$8:M8,M8)=1,SUM(OFFSET(INDIRECT("'Points attribués'!"&amp;ADDRESS(MATCH(M8,'Points attribués'!$A$3:$A$151,0)+2,2)),0,0,COUNTIF(M$8:M$153,M8),1))/COUNTIF(M$8:M$153,M8),INDIRECT(ADDRESS(MATCH(M8,M$8:M8,0)+ROW(N$7),COLUMN(N$7)))),"0"))</f>
        <v>91</v>
      </c>
      <c r="O8" s="26" t="s">
        <v>1</v>
      </c>
      <c r="P8" s="115">
        <f ca="1">H8+N8</f>
        <v>226</v>
      </c>
      <c r="Q8" s="116">
        <f t="shared" ref="Q8:Q34" ca="1" si="0">IFERROR(RANK(P8,$P$8:$P$953,0),"")</f>
        <v>1</v>
      </c>
      <c r="R8">
        <v>1</v>
      </c>
    </row>
    <row r="9" spans="1:29" ht="15.75" thickBot="1" x14ac:dyDescent="0.3">
      <c r="A9" s="208"/>
      <c r="B9" s="160">
        <v>2</v>
      </c>
      <c r="C9" s="161" t="s">
        <v>60</v>
      </c>
      <c r="D9" s="92">
        <v>77</v>
      </c>
      <c r="E9" s="92">
        <v>79</v>
      </c>
      <c r="F9" s="92">
        <f>SUM(D9+E9)</f>
        <v>156</v>
      </c>
      <c r="G9" s="93">
        <f>IFERROR(RANK(F9,$F$8:$F$953,1),"")</f>
        <v>2</v>
      </c>
      <c r="H9" s="94">
        <f ca="1">IF(,0,IFERROR(IF(COUNTIF(G$8:G9,G9)=1,SUM(OFFSET(INDIRECT("'Points attribués'!"&amp;ADDRESS(MATCH(G9,'Points attribués'!$A$3:$A$151,0)+2,2)),0,0,COUNTIF(G$8:G$153,G9),1))/COUNTIF(G$8:G$153,G9),INDIRECT(ADDRESS(MATCH(G9,G$8:G9,0)+ROW(H$7),COLUMN(H$7)))),"0"))</f>
        <v>101</v>
      </c>
      <c r="I9" s="95" t="s">
        <v>1</v>
      </c>
      <c r="J9" s="37">
        <v>76</v>
      </c>
      <c r="K9" s="37">
        <v>78</v>
      </c>
      <c r="L9" s="37">
        <f>SUM(J9+K9)</f>
        <v>154</v>
      </c>
      <c r="M9" s="24">
        <f>IFERROR(RANK(L9,$L$8:$L$953,1),"")</f>
        <v>4</v>
      </c>
      <c r="N9" s="28">
        <f ca="1">IF(,0,IFERROR(IF(COUNTIF(M$8:M9,M9)=1,SUM(OFFSET(INDIRECT("'Points attribués'!"&amp;ADDRESS(MATCH(M9,'Points attribués'!$A$3:$A$151,0)+2,2)),0,0,COUNTIF(M$8:M$153,M9),1))/COUNTIF(M$8:M$153,M9),INDIRECT(ADDRESS(MATCH(M9,M$8:M9,0)+ROW(N$7),COLUMN(N$7)))),"0"))</f>
        <v>62.5</v>
      </c>
      <c r="O9" s="26" t="s">
        <v>1</v>
      </c>
      <c r="P9" s="115">
        <f ca="1">H9+N9</f>
        <v>163.5</v>
      </c>
      <c r="Q9" s="116">
        <f t="shared" ca="1" si="0"/>
        <v>2</v>
      </c>
      <c r="R9">
        <v>2</v>
      </c>
    </row>
    <row r="10" spans="1:29" x14ac:dyDescent="0.25">
      <c r="A10" s="181" t="s">
        <v>30</v>
      </c>
      <c r="B10" s="159">
        <v>3</v>
      </c>
      <c r="C10" s="84" t="s">
        <v>63</v>
      </c>
      <c r="D10" s="96">
        <v>82</v>
      </c>
      <c r="E10" s="92">
        <v>80</v>
      </c>
      <c r="F10" s="92">
        <f>SUM(D10+E10)</f>
        <v>162</v>
      </c>
      <c r="G10" s="93">
        <f>IFERROR(RANK(F10,$F$8:$F$953,1),"")</f>
        <v>4</v>
      </c>
      <c r="H10" s="94">
        <f ca="1">IF(,0,IFERROR(IF(COUNTIF(G$8:G10,G10)=1,SUM(OFFSET(INDIRECT("'Points attribués'!"&amp;ADDRESS(MATCH(G10,'Points attribués'!$A$3:$A$151,0)+2,2)),0,0,COUNTIF(G$8:G$153,G10),1))/COUNTIF(G$8:G$153,G10),INDIRECT(ADDRESS(MATCH(G10,G$8:G10,0)+ROW(H$7),COLUMN(H$7)))),"0"))</f>
        <v>68</v>
      </c>
      <c r="I10" s="95" t="s">
        <v>1</v>
      </c>
      <c r="J10" s="37">
        <v>72</v>
      </c>
      <c r="K10" s="37">
        <v>80</v>
      </c>
      <c r="L10" s="37">
        <f>SUM(J10+K10)</f>
        <v>152</v>
      </c>
      <c r="M10" s="24">
        <f>IFERROR(RANK(L10,$L$8:$L$953,1),"")</f>
        <v>2</v>
      </c>
      <c r="N10" s="28">
        <f ca="1">IF(,0,IFERROR(IF(COUNTIF(M$8:M10,M10)=1,SUM(OFFSET(INDIRECT("'Points attribués'!"&amp;ADDRESS(MATCH(M10,'Points attribués'!$A$3:$A$151,0)+2,2)),0,0,COUNTIF(M$8:M$153,M10),1))/COUNTIF(M$8:M$153,M10),INDIRECT(ADDRESS(MATCH(M10,M$8:M10,0)+ROW(N$7),COLUMN(N$7)))),"0"))</f>
        <v>91</v>
      </c>
      <c r="O10" s="26" t="s">
        <v>1</v>
      </c>
      <c r="P10" s="115">
        <f ca="1">H10+N10</f>
        <v>159</v>
      </c>
      <c r="Q10" s="116">
        <f t="shared" ca="1" si="0"/>
        <v>3</v>
      </c>
      <c r="R10">
        <v>3</v>
      </c>
    </row>
    <row r="11" spans="1:29" x14ac:dyDescent="0.25">
      <c r="A11" s="182"/>
      <c r="B11" s="41">
        <v>4</v>
      </c>
      <c r="C11" s="14" t="s">
        <v>65</v>
      </c>
      <c r="D11" s="92">
        <v>83</v>
      </c>
      <c r="E11" s="92">
        <v>89</v>
      </c>
      <c r="F11" s="92">
        <f>SUM(D11+E11)</f>
        <v>172</v>
      </c>
      <c r="G11" s="93">
        <f>IFERROR(RANK(F11,$F$8:$F$953,1),"")</f>
        <v>15</v>
      </c>
      <c r="H11" s="94">
        <f ca="1">IF(,0,IFERROR(IF(COUNTIF(G$8:G11,G11)=1,SUM(OFFSET(INDIRECT("'Points attribués'!"&amp;ADDRESS(MATCH(G11,'Points attribués'!$A$3:$A$151,0)+2,2)),0,0,COUNTIF(G$8:G$153,G11),1))/COUNTIF(G$8:G$153,G11),INDIRECT(ADDRESS(MATCH(G11,G$8:G11,0)+ROW(H$7),COLUMN(H$7)))),"0"))</f>
        <v>14.5</v>
      </c>
      <c r="I11" s="95" t="s">
        <v>1</v>
      </c>
      <c r="J11" s="37">
        <v>74</v>
      </c>
      <c r="K11" s="37">
        <v>72</v>
      </c>
      <c r="L11" s="37">
        <f>SUM(J11+K11)</f>
        <v>146</v>
      </c>
      <c r="M11" s="24">
        <f>IFERROR(RANK(L11,$L$8:$L$953,1),"")</f>
        <v>1</v>
      </c>
      <c r="N11" s="28">
        <f ca="1">IF(,0,IFERROR(IF(COUNTIF(M$8:M11,M11)=1,SUM(OFFSET(INDIRECT("'Points attribués'!"&amp;ADDRESS(MATCH(M11,'Points attribués'!$A$3:$A$151,0)+2,2)),0,0,COUNTIF(M$8:M$153,M11),1))/COUNTIF(M$8:M$153,M11),INDIRECT(ADDRESS(MATCH(M11,M$8:M11,0)+ROW(N$7),COLUMN(N$7)))),"0"))</f>
        <v>135</v>
      </c>
      <c r="O11" s="26" t="s">
        <v>1</v>
      </c>
      <c r="P11" s="115">
        <f ca="1">H11+N11</f>
        <v>149.5</v>
      </c>
      <c r="Q11" s="116">
        <f t="shared" ca="1" si="0"/>
        <v>4</v>
      </c>
      <c r="R11">
        <v>4</v>
      </c>
    </row>
    <row r="12" spans="1:29" ht="15.75" thickBot="1" x14ac:dyDescent="0.3">
      <c r="A12" s="183"/>
      <c r="B12" s="160">
        <v>5</v>
      </c>
      <c r="C12" s="161" t="s">
        <v>62</v>
      </c>
      <c r="D12" s="92">
        <v>79</v>
      </c>
      <c r="E12" s="92">
        <v>80</v>
      </c>
      <c r="F12" s="92">
        <f>SUM(D12+E12)</f>
        <v>159</v>
      </c>
      <c r="G12" s="93">
        <f>IFERROR(RANK(F12,$F$8:$F$953,1),"")</f>
        <v>3</v>
      </c>
      <c r="H12" s="94">
        <f ca="1">IF(,0,IFERROR(IF(COUNTIF(G$8:G12,G12)=1,SUM(OFFSET(INDIRECT("'Points attribués'!"&amp;ADDRESS(MATCH(G12,'Points attribués'!$A$3:$A$151,0)+2,2)),0,0,COUNTIF(G$8:G$153,G12),1))/COUNTIF(G$8:G$153,G12),INDIRECT(ADDRESS(MATCH(G12,G$8:G12,0)+ROW(H$7),COLUMN(H$7)))),"0"))</f>
        <v>81</v>
      </c>
      <c r="I12" s="95" t="s">
        <v>1</v>
      </c>
      <c r="J12" s="37">
        <v>81</v>
      </c>
      <c r="K12" s="37">
        <v>84</v>
      </c>
      <c r="L12" s="37">
        <f>SUM(J12+K12)</f>
        <v>165</v>
      </c>
      <c r="M12" s="24">
        <f>IFERROR(RANK(L12,$L$8:$L$953,1),"")</f>
        <v>10</v>
      </c>
      <c r="N12" s="28">
        <f ca="1">IF(,0,IFERROR(IF(COUNTIF(M$8:M12,M12)=1,SUM(OFFSET(INDIRECT("'Points attribués'!"&amp;ADDRESS(MATCH(M12,'Points attribués'!$A$3:$A$151,0)+2,2)),0,0,COUNTIF(M$8:M$153,M12),1))/COUNTIF(M$8:M$153,M12),INDIRECT(ADDRESS(MATCH(M12,M$8:M12,0)+ROW(N$7),COLUMN(N$7)))),"0"))</f>
        <v>24</v>
      </c>
      <c r="O12" s="26" t="s">
        <v>1</v>
      </c>
      <c r="P12" s="115">
        <f ca="1">H12+N12</f>
        <v>105</v>
      </c>
      <c r="Q12" s="116">
        <f t="shared" ca="1" si="0"/>
        <v>5</v>
      </c>
      <c r="R12">
        <v>5</v>
      </c>
    </row>
    <row r="13" spans="1:29" x14ac:dyDescent="0.25">
      <c r="A13" s="181" t="s">
        <v>31</v>
      </c>
      <c r="B13" s="159">
        <v>6</v>
      </c>
      <c r="C13" s="84" t="s">
        <v>75</v>
      </c>
      <c r="D13" s="92">
        <v>83</v>
      </c>
      <c r="E13" s="92">
        <v>82</v>
      </c>
      <c r="F13" s="92">
        <f>SUM(D13+E13)</f>
        <v>165</v>
      </c>
      <c r="G13" s="93">
        <f>IFERROR(RANK(F13,$F$8:$F$953,1),"")</f>
        <v>7</v>
      </c>
      <c r="H13" s="94">
        <f ca="1">IF(,0,IFERROR(IF(COUNTIF(G$8:G13,G13)=1,SUM(OFFSET(INDIRECT("'Points attribués'!"&amp;ADDRESS(MATCH(G13,'Points attribués'!$A$3:$A$151,0)+2,2)),0,0,COUNTIF(G$8:G$153,G13),1))/COUNTIF(G$8:G$153,G13),INDIRECT(ADDRESS(MATCH(G13,G$8:G13,0)+ROW(H$7),COLUMN(H$7)))),"0"))</f>
        <v>41</v>
      </c>
      <c r="I13" s="95" t="s">
        <v>1</v>
      </c>
      <c r="J13" s="37">
        <v>76</v>
      </c>
      <c r="K13" s="37">
        <v>78</v>
      </c>
      <c r="L13" s="37">
        <f>SUM(J13+K13)</f>
        <v>154</v>
      </c>
      <c r="M13" s="24">
        <f>IFERROR(RANK(L13,$L$8:$L$953,1),"")</f>
        <v>4</v>
      </c>
      <c r="N13" s="28">
        <f ca="1">IF(,0,IFERROR(IF(COUNTIF(M$8:M13,M13)=1,SUM(OFFSET(INDIRECT("'Points attribués'!"&amp;ADDRESS(MATCH(M13,'Points attribués'!$A$3:$A$151,0)+2,2)),0,0,COUNTIF(M$8:M$153,M13),1))/COUNTIF(M$8:M$153,M13),INDIRECT(ADDRESS(MATCH(M13,M$8:M13,0)+ROW(N$7),COLUMN(N$7)))),"0"))</f>
        <v>62.5</v>
      </c>
      <c r="O13" s="26" t="s">
        <v>1</v>
      </c>
      <c r="P13" s="115">
        <f ca="1">H13+N13</f>
        <v>103.5</v>
      </c>
      <c r="Q13" s="116">
        <f t="shared" ca="1" si="0"/>
        <v>6</v>
      </c>
      <c r="R13">
        <v>6</v>
      </c>
    </row>
    <row r="14" spans="1:29" x14ac:dyDescent="0.25">
      <c r="A14" s="182"/>
      <c r="B14" s="41">
        <v>7</v>
      </c>
      <c r="C14" s="14" t="s">
        <v>73</v>
      </c>
      <c r="D14" s="92">
        <v>83</v>
      </c>
      <c r="E14" s="92">
        <v>81</v>
      </c>
      <c r="F14" s="92">
        <f>SUM(D14+E14)</f>
        <v>164</v>
      </c>
      <c r="G14" s="93">
        <f>IFERROR(RANK(F14,$F$8:$F$953,1),"")</f>
        <v>6</v>
      </c>
      <c r="H14" s="94">
        <f ca="1">IF(,0,IFERROR(IF(COUNTIF(G$8:G14,G14)=1,SUM(OFFSET(INDIRECT("'Points attribués'!"&amp;ADDRESS(MATCH(G14,'Points attribués'!$A$3:$A$151,0)+2,2)),0,0,COUNTIF(G$8:G$153,G14),1))/COUNTIF(G$8:G$153,G14),INDIRECT(ADDRESS(MATCH(G14,G$8:G14,0)+ROW(H$7),COLUMN(H$7)))),"0"))</f>
        <v>47</v>
      </c>
      <c r="I14" s="95" t="s">
        <v>1</v>
      </c>
      <c r="J14" s="37">
        <v>79</v>
      </c>
      <c r="K14" s="37">
        <v>79</v>
      </c>
      <c r="L14" s="37">
        <f>SUM(J14+K14)</f>
        <v>158</v>
      </c>
      <c r="M14" s="24">
        <f>IFERROR(RANK(L14,$L$8:$L$953,1),"")</f>
        <v>6</v>
      </c>
      <c r="N14" s="28">
        <f ca="1">IF(,0,IFERROR(IF(COUNTIF(M$8:M14,M14)=1,SUM(OFFSET(INDIRECT("'Points attribués'!"&amp;ADDRESS(MATCH(M14,'Points attribués'!$A$3:$A$151,0)+2,2)),0,0,COUNTIF(M$8:M$153,M14),1))/COUNTIF(M$8:M$153,M14),INDIRECT(ADDRESS(MATCH(M14,M$8:M14,0)+ROW(N$7),COLUMN(N$7)))),"0"))</f>
        <v>44</v>
      </c>
      <c r="O14" s="26" t="s">
        <v>1</v>
      </c>
      <c r="P14" s="115">
        <f ca="1">H14+N14</f>
        <v>91</v>
      </c>
      <c r="Q14" s="116">
        <f t="shared" ca="1" si="0"/>
        <v>7</v>
      </c>
      <c r="R14">
        <v>7</v>
      </c>
    </row>
    <row r="15" spans="1:29" ht="15.75" thickBot="1" x14ac:dyDescent="0.3">
      <c r="A15" s="183"/>
      <c r="B15" s="160">
        <v>8</v>
      </c>
      <c r="C15" s="161" t="s">
        <v>84</v>
      </c>
      <c r="D15" s="92">
        <v>78</v>
      </c>
      <c r="E15" s="92">
        <v>85</v>
      </c>
      <c r="F15" s="92">
        <f>SUM(D15+E15)</f>
        <v>163</v>
      </c>
      <c r="G15" s="93">
        <f>IFERROR(RANK(F15,$F$8:$F$953,1),"")</f>
        <v>5</v>
      </c>
      <c r="H15" s="94">
        <f ca="1">IF(,0,IFERROR(IF(COUNTIF(G$8:G15,G15)=1,SUM(OFFSET(INDIRECT("'Points attribués'!"&amp;ADDRESS(MATCH(G15,'Points attribués'!$A$3:$A$151,0)+2,2)),0,0,COUNTIF(G$8:G$153,G15),1))/COUNTIF(G$8:G$153,G15),INDIRECT(ADDRESS(MATCH(G15,G$8:G15,0)+ROW(H$7),COLUMN(H$7)))),"0"))</f>
        <v>57</v>
      </c>
      <c r="I15" s="95" t="s">
        <v>1</v>
      </c>
      <c r="J15" s="37">
        <v>81</v>
      </c>
      <c r="K15" s="37">
        <v>85</v>
      </c>
      <c r="L15" s="37">
        <f>SUM(J15+K15)</f>
        <v>166</v>
      </c>
      <c r="M15" s="24">
        <f>IFERROR(RANK(L15,$L$8:$L$953,1),"")</f>
        <v>11</v>
      </c>
      <c r="N15" s="28">
        <f ca="1">IF(,0,IFERROR(IF(COUNTIF(M$8:M15,M15)=1,SUM(OFFSET(INDIRECT("'Points attribués'!"&amp;ADDRESS(MATCH(M15,'Points attribués'!$A$3:$A$151,0)+2,2)),0,0,COUNTIF(M$8:M$153,M15),1))/COUNTIF(M$8:M$153,M15),INDIRECT(ADDRESS(MATCH(M15,M$8:M15,0)+ROW(N$7),COLUMN(N$7)))),"0"))</f>
        <v>19.5</v>
      </c>
      <c r="O15" s="26" t="s">
        <v>1</v>
      </c>
      <c r="P15" s="115">
        <f ca="1">H15+N15</f>
        <v>76.5</v>
      </c>
      <c r="Q15" s="116">
        <f t="shared" ca="1" si="0"/>
        <v>8</v>
      </c>
      <c r="R15">
        <v>8</v>
      </c>
    </row>
    <row r="16" spans="1:29" x14ac:dyDescent="0.25">
      <c r="A16" s="181" t="s">
        <v>32</v>
      </c>
      <c r="B16" s="159">
        <v>9</v>
      </c>
      <c r="C16" s="84" t="s">
        <v>77</v>
      </c>
      <c r="D16" s="92">
        <v>87</v>
      </c>
      <c r="E16" s="92">
        <v>81</v>
      </c>
      <c r="F16" s="92">
        <f>SUM(D16+E16)</f>
        <v>168</v>
      </c>
      <c r="G16" s="93">
        <f>IFERROR(RANK(F16,$F$8:$F$953,1),"")</f>
        <v>10</v>
      </c>
      <c r="H16" s="94">
        <f ca="1">IF(,0,IFERROR(IF(COUNTIF(G$8:G16,G16)=1,SUM(OFFSET(INDIRECT("'Points attribués'!"&amp;ADDRESS(MATCH(G16,'Points attribués'!$A$3:$A$151,0)+2,2)),0,0,COUNTIF(G$8:G$153,G16),1))/COUNTIF(G$8:G$153,G16),INDIRECT(ADDRESS(MATCH(G16,G$8:G16,0)+ROW(H$7),COLUMN(H$7)))),"0"))</f>
        <v>22</v>
      </c>
      <c r="I16" s="95" t="s">
        <v>1</v>
      </c>
      <c r="J16" s="37">
        <v>81</v>
      </c>
      <c r="K16" s="37">
        <v>77</v>
      </c>
      <c r="L16" s="37">
        <f>SUM(J16+K16)</f>
        <v>158</v>
      </c>
      <c r="M16" s="24">
        <f>IFERROR(RANK(L16,$L$8:$L$953,1),"")</f>
        <v>6</v>
      </c>
      <c r="N16" s="28">
        <f ca="1">IF(,0,IFERROR(IF(COUNTIF(M$8:M16,M16)=1,SUM(OFFSET(INDIRECT("'Points attribués'!"&amp;ADDRESS(MATCH(M16,'Points attribués'!$A$3:$A$151,0)+2,2)),0,0,COUNTIF(M$8:M$153,M16),1))/COUNTIF(M$8:M$153,M16),INDIRECT(ADDRESS(MATCH(M16,M$8:M16,0)+ROW(N$7),COLUMN(N$7)))),"0"))</f>
        <v>44</v>
      </c>
      <c r="O16" s="26" t="s">
        <v>1</v>
      </c>
      <c r="P16" s="115">
        <f ca="1">H16+N16</f>
        <v>66</v>
      </c>
      <c r="Q16" s="116">
        <f t="shared" ca="1" si="0"/>
        <v>9</v>
      </c>
      <c r="R16">
        <v>10</v>
      </c>
    </row>
    <row r="17" spans="1:18" x14ac:dyDescent="0.25">
      <c r="A17" s="182"/>
      <c r="B17" s="41">
        <v>10</v>
      </c>
      <c r="C17" s="14" t="s">
        <v>78</v>
      </c>
      <c r="D17" s="92">
        <v>85</v>
      </c>
      <c r="E17" s="92">
        <v>82</v>
      </c>
      <c r="F17" s="92">
        <f>SUM(D17+E17)</f>
        <v>167</v>
      </c>
      <c r="G17" s="93">
        <f>IFERROR(RANK(F17,$F$8:$F$953,1),"")</f>
        <v>9</v>
      </c>
      <c r="H17" s="94">
        <f ca="1">IF(,0,IFERROR(IF(COUNTIF(G$8:G17,G17)=1,SUM(OFFSET(INDIRECT("'Points attribués'!"&amp;ADDRESS(MATCH(G17,'Points attribués'!$A$3:$A$151,0)+2,2)),0,0,COUNTIF(G$8:G$153,G17),1))/COUNTIF(G$8:G$153,G17),INDIRECT(ADDRESS(MATCH(G17,G$8:G17,0)+ROW(H$7),COLUMN(H$7)))),"0"))</f>
        <v>27</v>
      </c>
      <c r="I17" s="95" t="s">
        <v>1</v>
      </c>
      <c r="J17" s="37">
        <v>80</v>
      </c>
      <c r="K17" s="37">
        <v>83</v>
      </c>
      <c r="L17" s="37">
        <f>SUM(J17+K17)</f>
        <v>163</v>
      </c>
      <c r="M17" s="24">
        <f>IFERROR(RANK(L17,$L$8:$L$953,1),"")</f>
        <v>9</v>
      </c>
      <c r="N17" s="28">
        <f ca="1">IF(,0,IFERROR(IF(COUNTIF(M$8:M17,M17)=1,SUM(OFFSET(INDIRECT("'Points attribués'!"&amp;ADDRESS(MATCH(M17,'Points attribués'!$A$3:$A$151,0)+2,2)),0,0,COUNTIF(M$8:M$153,M17),1))/COUNTIF(M$8:M$153,M17),INDIRECT(ADDRESS(MATCH(M17,M$8:M17,0)+ROW(N$7),COLUMN(N$7)))),"0"))</f>
        <v>27</v>
      </c>
      <c r="O17" s="26" t="s">
        <v>1</v>
      </c>
      <c r="P17" s="115">
        <f ca="1">H17+N17</f>
        <v>54</v>
      </c>
      <c r="Q17" s="116">
        <f t="shared" ca="1" si="0"/>
        <v>10</v>
      </c>
      <c r="R17">
        <v>11</v>
      </c>
    </row>
    <row r="18" spans="1:18" ht="15.75" thickBot="1" x14ac:dyDescent="0.3">
      <c r="A18" s="183"/>
      <c r="B18" s="160">
        <v>11</v>
      </c>
      <c r="C18" s="161" t="s">
        <v>71</v>
      </c>
      <c r="D18" s="92">
        <v>94</v>
      </c>
      <c r="E18" s="92">
        <v>76</v>
      </c>
      <c r="F18" s="92">
        <f>SUM(D18+E18)</f>
        <v>170</v>
      </c>
      <c r="G18" s="93">
        <f>IFERROR(RANK(F18,$F$8:$F$953,1),"")</f>
        <v>13</v>
      </c>
      <c r="H18" s="94">
        <f ca="1">IF(,0,IFERROR(IF(COUNTIF(G$8:G18,G18)=1,SUM(OFFSET(INDIRECT("'Points attribués'!"&amp;ADDRESS(MATCH(G18,'Points attribués'!$A$3:$A$151,0)+2,2)),0,0,COUNTIF(G$8:G$153,G18),1))/COUNTIF(G$8:G$153,G18),INDIRECT(ADDRESS(MATCH(G18,G$8:G18,0)+ROW(H$7),COLUMN(H$7)))),"0"))</f>
        <v>18</v>
      </c>
      <c r="I18" s="95" t="s">
        <v>1</v>
      </c>
      <c r="J18" s="37">
        <v>79</v>
      </c>
      <c r="K18" s="37">
        <v>80</v>
      </c>
      <c r="L18" s="37">
        <f>SUM(J18+K18)</f>
        <v>159</v>
      </c>
      <c r="M18" s="24">
        <f>IFERROR(RANK(L18,$L$8:$L$953,1),"")</f>
        <v>8</v>
      </c>
      <c r="N18" s="28">
        <f ca="1">IF(,0,IFERROR(IF(COUNTIF(M$8:M18,M18)=1,SUM(OFFSET(INDIRECT("'Points attribués'!"&amp;ADDRESS(MATCH(M18,'Points attribués'!$A$3:$A$151,0)+2,2)),0,0,COUNTIF(M$8:M$153,M18),1))/COUNTIF(M$8:M$153,M18),INDIRECT(ADDRESS(MATCH(M18,M$8:M18,0)+ROW(N$7),COLUMN(N$7)))),"0"))</f>
        <v>34</v>
      </c>
      <c r="O18" s="26" t="s">
        <v>1</v>
      </c>
      <c r="P18" s="115">
        <f ca="1">H18+N18</f>
        <v>52</v>
      </c>
      <c r="Q18" s="116">
        <f t="shared" ca="1" si="0"/>
        <v>11</v>
      </c>
      <c r="R18">
        <v>12</v>
      </c>
    </row>
    <row r="19" spans="1:18" x14ac:dyDescent="0.25">
      <c r="A19" s="181" t="s">
        <v>33</v>
      </c>
      <c r="B19" s="159">
        <v>12</v>
      </c>
      <c r="C19" s="84" t="s">
        <v>157</v>
      </c>
      <c r="D19" s="92">
        <v>80</v>
      </c>
      <c r="E19" s="92">
        <v>86</v>
      </c>
      <c r="F19" s="92">
        <f>SUM(D19+E19)</f>
        <v>166</v>
      </c>
      <c r="G19" s="93">
        <f>IFERROR(RANK(F19,$F$8:$F$953,1),"")</f>
        <v>8</v>
      </c>
      <c r="H19" s="94">
        <f ca="1">IF(,0,IFERROR(IF(COUNTIF(G$8:G19,G19)=1,SUM(OFFSET(INDIRECT("'Points attribués'!"&amp;ADDRESS(MATCH(G19,'Points attribués'!$A$3:$A$151,0)+2,2)),0,0,COUNTIF(G$8:G$153,G19),1))/COUNTIF(G$8:G$153,G19),INDIRECT(ADDRESS(MATCH(G19,G$8:G19,0)+ROW(H$7),COLUMN(H$7)))),"0"))</f>
        <v>34</v>
      </c>
      <c r="I19" s="95" t="s">
        <v>1</v>
      </c>
      <c r="J19" s="37">
        <v>88</v>
      </c>
      <c r="K19" s="37">
        <v>86</v>
      </c>
      <c r="L19" s="37">
        <f>SUM(J19+K19)</f>
        <v>174</v>
      </c>
      <c r="M19" s="24">
        <f>IFERROR(RANK(L19,$L$8:$L$953,1),"")</f>
        <v>23</v>
      </c>
      <c r="N19" s="28">
        <f ca="1">IF(,0,IFERROR(IF(COUNTIF(M$8:M19,M19)=1,SUM(OFFSET(INDIRECT("'Points attribués'!"&amp;ADDRESS(MATCH(M19,'Points attribués'!$A$3:$A$151,0)+2,2)),0,0,COUNTIF(M$8:M$153,M19),1))/COUNTIF(M$8:M$153,M19),INDIRECT(ADDRESS(MATCH(M19,M$8:M19,0)+ROW(N$7),COLUMN(N$7)))),"0"))</f>
        <v>6.5</v>
      </c>
      <c r="O19" s="26" t="s">
        <v>1</v>
      </c>
      <c r="P19" s="115">
        <f ca="1">H19+N19</f>
        <v>40.5</v>
      </c>
      <c r="Q19" s="116">
        <f t="shared" ca="1" si="0"/>
        <v>12</v>
      </c>
      <c r="R19">
        <v>13</v>
      </c>
    </row>
    <row r="20" spans="1:18" x14ac:dyDescent="0.25">
      <c r="A20" s="182"/>
      <c r="B20" s="52">
        <v>13</v>
      </c>
      <c r="C20" s="14" t="s">
        <v>61</v>
      </c>
      <c r="D20" s="92">
        <v>83</v>
      </c>
      <c r="E20" s="92">
        <v>85</v>
      </c>
      <c r="F20" s="92">
        <f>SUM(D20+E20)</f>
        <v>168</v>
      </c>
      <c r="G20" s="93">
        <f>IFERROR(RANK(F20,$F$8:$F$953,1),"")</f>
        <v>10</v>
      </c>
      <c r="H20" s="94">
        <f ca="1">IF(,0,IFERROR(IF(COUNTIF(G$8:G20,G20)=1,SUM(OFFSET(INDIRECT("'Points attribués'!"&amp;ADDRESS(MATCH(G20,'Points attribués'!$A$3:$A$151,0)+2,2)),0,0,COUNTIF(G$8:G$153,G20),1))/COUNTIF(G$8:G$153,G20),INDIRECT(ADDRESS(MATCH(G20,G$8:G20,0)+ROW(H$7),COLUMN(H$7)))),"0"))</f>
        <v>22</v>
      </c>
      <c r="I20" s="95" t="s">
        <v>1</v>
      </c>
      <c r="J20" s="37">
        <v>91</v>
      </c>
      <c r="K20" s="37">
        <v>76</v>
      </c>
      <c r="L20" s="37">
        <f>SUM(J20+K20)</f>
        <v>167</v>
      </c>
      <c r="M20" s="24">
        <f>IFERROR(RANK(L20,$L$8:$L$953,1),"")</f>
        <v>13</v>
      </c>
      <c r="N20" s="28">
        <f ca="1">IF(,0,IFERROR(IF(COUNTIF(M$8:M20,M20)=1,SUM(OFFSET(INDIRECT("'Points attribués'!"&amp;ADDRESS(MATCH(M20,'Points attribués'!$A$3:$A$151,0)+2,2)),0,0,COUNTIF(M$8:M$153,M20),1))/COUNTIF(M$8:M$153,M20),INDIRECT(ADDRESS(MATCH(M20,M$8:M20,0)+ROW(N$7),COLUMN(N$7)))),"0"))</f>
        <v>16</v>
      </c>
      <c r="O20" s="26" t="s">
        <v>1</v>
      </c>
      <c r="P20" s="115">
        <f ca="1">H20+N20</f>
        <v>38</v>
      </c>
      <c r="Q20" s="116">
        <f t="shared" ca="1" si="0"/>
        <v>13</v>
      </c>
      <c r="R20">
        <v>14</v>
      </c>
    </row>
    <row r="21" spans="1:18" ht="15.75" thickBot="1" x14ac:dyDescent="0.3">
      <c r="A21" s="183"/>
      <c r="B21" s="64">
        <v>14</v>
      </c>
      <c r="C21" s="56" t="s">
        <v>76</v>
      </c>
      <c r="D21" s="109">
        <v>83</v>
      </c>
      <c r="E21" s="97">
        <v>86</v>
      </c>
      <c r="F21" s="97">
        <f>SUM(D21+E21)</f>
        <v>169</v>
      </c>
      <c r="G21" s="98">
        <f>IFERROR(RANK(F21,$F$8:$F$953,1),"")</f>
        <v>12</v>
      </c>
      <c r="H21" s="99">
        <f ca="1">IF(,0,IFERROR(IF(COUNTIF(G$8:G21,G21)=1,SUM(OFFSET(INDIRECT("'Points attribués'!"&amp;ADDRESS(MATCH(G21,'Points attribués'!$A$3:$A$151,0)+2,2)),0,0,COUNTIF(G$8:G$153,G21),1))/COUNTIF(G$8:G$153,G21),INDIRECT(ADDRESS(MATCH(G21,G$8:G21,0)+ROW(H$7),COLUMN(H$7)))),"0"))</f>
        <v>19</v>
      </c>
      <c r="I21" s="100" t="s">
        <v>1</v>
      </c>
      <c r="J21" s="70">
        <v>83</v>
      </c>
      <c r="K21" s="70">
        <v>84</v>
      </c>
      <c r="L21" s="70">
        <f>SUM(J21+K21)</f>
        <v>167</v>
      </c>
      <c r="M21" s="71">
        <f>IFERROR(RANK(L21,$L$8:$L$953,1),"")</f>
        <v>13</v>
      </c>
      <c r="N21" s="72">
        <f ca="1">IF(,0,IFERROR(IF(COUNTIF(M$8:M21,M21)=1,SUM(OFFSET(INDIRECT("'Points attribués'!"&amp;ADDRESS(MATCH(M21,'Points attribués'!$A$3:$A$151,0)+2,2)),0,0,COUNTIF(M$8:M$153,M21),1))/COUNTIF(M$8:M$153,M21),INDIRECT(ADDRESS(MATCH(M21,M$8:M21,0)+ROW(N$7),COLUMN(N$7)))),"0"))</f>
        <v>16</v>
      </c>
      <c r="O21" s="73" t="s">
        <v>1</v>
      </c>
      <c r="P21" s="121">
        <f ca="1">H21+N21</f>
        <v>35</v>
      </c>
      <c r="Q21" s="122">
        <f t="shared" ca="1" si="0"/>
        <v>14</v>
      </c>
      <c r="R21">
        <v>15</v>
      </c>
    </row>
    <row r="22" spans="1:18" ht="15.75" thickTop="1" x14ac:dyDescent="0.25">
      <c r="A22" s="184" t="s">
        <v>34</v>
      </c>
      <c r="B22" s="54">
        <v>15</v>
      </c>
      <c r="C22" s="42" t="s">
        <v>79</v>
      </c>
      <c r="D22" s="105">
        <v>88</v>
      </c>
      <c r="E22" s="101">
        <v>83</v>
      </c>
      <c r="F22" s="101">
        <f>SUM(D22+E22)</f>
        <v>171</v>
      </c>
      <c r="G22" s="102">
        <f>IFERROR(RANK(F22,$F$8:$F$953,1),"")</f>
        <v>14</v>
      </c>
      <c r="H22" s="103">
        <f ca="1">IF(,0,IFERROR(IF(COUNTIF(G$8:G22,G22)=1,SUM(OFFSET(INDIRECT("'Points attribués'!"&amp;ADDRESS(MATCH(G22,'Points attribués'!$A$3:$A$151,0)+2,2)),0,0,COUNTIF(G$8:G$153,G22),1))/COUNTIF(G$8:G$153,G22),INDIRECT(ADDRESS(MATCH(G22,G$8:G22,0)+ROW(H$7),COLUMN(H$7)))),"0"))</f>
        <v>17</v>
      </c>
      <c r="I22" s="104" t="s">
        <v>1</v>
      </c>
      <c r="J22" s="75">
        <v>87</v>
      </c>
      <c r="K22" s="75">
        <v>80</v>
      </c>
      <c r="L22" s="75">
        <f>SUM(J22+K22)</f>
        <v>167</v>
      </c>
      <c r="M22" s="76">
        <f>IFERROR(RANK(L22,$L$8:$L$953,1),"")</f>
        <v>13</v>
      </c>
      <c r="N22" s="77">
        <f ca="1">IF(,0,IFERROR(IF(COUNTIF(M$8:M22,M22)=1,SUM(OFFSET(INDIRECT("'Points attribués'!"&amp;ADDRESS(MATCH(M22,'Points attribués'!$A$3:$A$151,0)+2,2)),0,0,COUNTIF(M$8:M$153,M22),1))/COUNTIF(M$8:M$153,M22),INDIRECT(ADDRESS(MATCH(M22,M$8:M22,0)+ROW(N$7),COLUMN(N$7)))),"0"))</f>
        <v>16</v>
      </c>
      <c r="O22" s="78" t="s">
        <v>1</v>
      </c>
      <c r="P22" s="123">
        <f ca="1">H22+N22</f>
        <v>33</v>
      </c>
      <c r="Q22" s="124">
        <f t="shared" ca="1" si="0"/>
        <v>15</v>
      </c>
      <c r="R22">
        <v>16</v>
      </c>
    </row>
    <row r="23" spans="1:18" x14ac:dyDescent="0.25">
      <c r="A23" s="182"/>
      <c r="B23" s="67">
        <v>16</v>
      </c>
      <c r="C23" s="14" t="s">
        <v>81</v>
      </c>
      <c r="D23" s="92">
        <v>83</v>
      </c>
      <c r="E23" s="92">
        <v>89</v>
      </c>
      <c r="F23" s="92">
        <f>SUM(D23+E23)</f>
        <v>172</v>
      </c>
      <c r="G23" s="93">
        <f>IFERROR(RANK(F23,$F$8:$F$953,1),"")</f>
        <v>15</v>
      </c>
      <c r="H23" s="94">
        <f ca="1">IF(,0,IFERROR(IF(COUNTIF(G$8:G23,G23)=1,SUM(OFFSET(INDIRECT("'Points attribués'!"&amp;ADDRESS(MATCH(G23,'Points attribués'!$A$3:$A$151,0)+2,2)),0,0,COUNTIF(G$8:G$153,G23),1))/COUNTIF(G$8:G$153,G23),INDIRECT(ADDRESS(MATCH(G23,G$8:G23,0)+ROW(H$7),COLUMN(H$7)))),"0"))</f>
        <v>14.5</v>
      </c>
      <c r="I23" s="95" t="s">
        <v>1</v>
      </c>
      <c r="J23" s="37">
        <v>87</v>
      </c>
      <c r="K23" s="37">
        <v>80</v>
      </c>
      <c r="L23" s="37">
        <f>SUM(J23+K23)</f>
        <v>167</v>
      </c>
      <c r="M23" s="24">
        <f>IFERROR(RANK(L23,$L$8:$L$953,1),"")</f>
        <v>13</v>
      </c>
      <c r="N23" s="28">
        <f ca="1">IF(,0,IFERROR(IF(COUNTIF(M$8:M23,M23)=1,SUM(OFFSET(INDIRECT("'Points attribués'!"&amp;ADDRESS(MATCH(M23,'Points attribués'!$A$3:$A$151,0)+2,2)),0,0,COUNTIF(M$8:M$153,M23),1))/COUNTIF(M$8:M$153,M23),INDIRECT(ADDRESS(MATCH(M23,M$8:M23,0)+ROW(N$7),COLUMN(N$7)))),"0"))</f>
        <v>16</v>
      </c>
      <c r="O23" s="26" t="s">
        <v>1</v>
      </c>
      <c r="P23" s="115">
        <f ca="1">H23+N23</f>
        <v>30.5</v>
      </c>
      <c r="Q23" s="116">
        <f t="shared" ca="1" si="0"/>
        <v>16</v>
      </c>
      <c r="R23">
        <v>17</v>
      </c>
    </row>
    <row r="24" spans="1:18" ht="15.75" thickBot="1" x14ac:dyDescent="0.3">
      <c r="A24" s="182"/>
      <c r="B24" s="162">
        <v>17</v>
      </c>
      <c r="C24" s="162" t="s">
        <v>70</v>
      </c>
      <c r="D24" s="105">
        <v>94</v>
      </c>
      <c r="E24" s="105">
        <v>78</v>
      </c>
      <c r="F24" s="105">
        <f>SUM(D24+E24)</f>
        <v>172</v>
      </c>
      <c r="G24" s="106">
        <f>IFERROR(RANK(F24,$F$8:$F$953,1),"")</f>
        <v>15</v>
      </c>
      <c r="H24" s="107">
        <f ca="1">IF(,0,IFERROR(IF(COUNTIF(G$8:G24,G24)=1,SUM(OFFSET(INDIRECT("'Points attribués'!"&amp;ADDRESS(MATCH(G24,'Points attribués'!$A$3:$A$151,0)+2,2)),0,0,COUNTIF(G$8:G$153,G24),1))/COUNTIF(G$8:G$153,G24),INDIRECT(ADDRESS(MATCH(G24,G$8:G24,0)+ROW(H$7),COLUMN(H$7)))),"0"))</f>
        <v>14.5</v>
      </c>
      <c r="I24" s="108" t="s">
        <v>1</v>
      </c>
      <c r="J24" s="48">
        <v>82</v>
      </c>
      <c r="K24" s="48">
        <v>87</v>
      </c>
      <c r="L24" s="48">
        <f>SUM(J24+K24)</f>
        <v>169</v>
      </c>
      <c r="M24" s="49">
        <f>IFERROR(RANK(L24,$L$8:$L$953,1),"")</f>
        <v>18</v>
      </c>
      <c r="N24" s="50">
        <f ca="1">IF(,0,IFERROR(IF(COUNTIF(M$8:M24,M24)=1,SUM(OFFSET(INDIRECT("'Points attribués'!"&amp;ADDRESS(MATCH(M24,'Points attribués'!$A$3:$A$151,0)+2,2)),0,0,COUNTIF(M$8:M$153,M24),1))/COUNTIF(M$8:M$153,M24),INDIRECT(ADDRESS(MATCH(M24,M$8:M24,0)+ROW(N$7),COLUMN(N$7)))),"0"))</f>
        <v>12.5</v>
      </c>
      <c r="O24" s="51" t="s">
        <v>1</v>
      </c>
      <c r="P24" s="119">
        <f ca="1">H24+N24</f>
        <v>27</v>
      </c>
      <c r="Q24" s="120">
        <f t="shared" ca="1" si="0"/>
        <v>17</v>
      </c>
      <c r="R24">
        <v>18</v>
      </c>
    </row>
    <row r="25" spans="1:18" x14ac:dyDescent="0.25">
      <c r="A25" s="181" t="s">
        <v>35</v>
      </c>
      <c r="B25" s="84">
        <v>18</v>
      </c>
      <c r="C25" s="84" t="s">
        <v>68</v>
      </c>
      <c r="D25" s="92">
        <v>85</v>
      </c>
      <c r="E25" s="92">
        <v>91</v>
      </c>
      <c r="F25" s="92">
        <f>SUM(D25+E25)</f>
        <v>176</v>
      </c>
      <c r="G25" s="93">
        <f>IFERROR(RANK(F25,$F$8:$F$953,1),"")</f>
        <v>21</v>
      </c>
      <c r="H25" s="94">
        <f ca="1">IF(,0,IFERROR(IF(COUNTIF(G$8:G25,G25)=1,SUM(OFFSET(INDIRECT("'Points attribués'!"&amp;ADDRESS(MATCH(G25,'Points attribués'!$A$3:$A$151,0)+2,2)),0,0,COUNTIF(G$8:G$153,G25),1))/COUNTIF(G$8:G$153,G25),INDIRECT(ADDRESS(MATCH(G25,G$8:G25,0)+ROW(H$7),COLUMN(H$7)))),"0"))</f>
        <v>9</v>
      </c>
      <c r="I25" s="95" t="s">
        <v>1</v>
      </c>
      <c r="J25" s="37">
        <v>86</v>
      </c>
      <c r="K25" s="37">
        <v>81</v>
      </c>
      <c r="L25" s="37">
        <f>SUM(J25+K25)</f>
        <v>167</v>
      </c>
      <c r="M25" s="24">
        <f>IFERROR(RANK(L25,$L$8:$L$953,1),"")</f>
        <v>13</v>
      </c>
      <c r="N25" s="28">
        <f ca="1">IF(,0,IFERROR(IF(COUNTIF(M$8:M25,M25)=1,SUM(OFFSET(INDIRECT("'Points attribués'!"&amp;ADDRESS(MATCH(M25,'Points attribués'!$A$3:$A$151,0)+2,2)),0,0,COUNTIF(M$8:M$153,M25),1))/COUNTIF(M$8:M$153,M25),INDIRECT(ADDRESS(MATCH(M25,M$8:M25,0)+ROW(N$7),COLUMN(N$7)))),"0"))</f>
        <v>16</v>
      </c>
      <c r="O25" s="26" t="s">
        <v>1</v>
      </c>
      <c r="P25" s="115">
        <f ca="1">H25+N25</f>
        <v>25</v>
      </c>
      <c r="Q25" s="116">
        <f t="shared" ca="1" si="0"/>
        <v>18</v>
      </c>
      <c r="R25">
        <v>19</v>
      </c>
    </row>
    <row r="26" spans="1:18" x14ac:dyDescent="0.25">
      <c r="A26" s="182"/>
      <c r="B26" s="14">
        <v>19</v>
      </c>
      <c r="C26" s="14" t="s">
        <v>80</v>
      </c>
      <c r="D26" s="92">
        <v>85</v>
      </c>
      <c r="E26" s="92">
        <v>87</v>
      </c>
      <c r="F26" s="92">
        <f>SUM(D26+E26)</f>
        <v>172</v>
      </c>
      <c r="G26" s="93">
        <f>IFERROR(RANK(F26,$F$8:$F$953,1),"")</f>
        <v>15</v>
      </c>
      <c r="H26" s="94">
        <f ca="1">IF(,0,IFERROR(IF(COUNTIF(G$8:G26,G26)=1,SUM(OFFSET(INDIRECT("'Points attribués'!"&amp;ADDRESS(MATCH(G26,'Points attribués'!$A$3:$A$151,0)+2,2)),0,0,COUNTIF(G$8:G$153,G26),1))/COUNTIF(G$8:G$153,G26),INDIRECT(ADDRESS(MATCH(G26,G$8:G26,0)+ROW(H$7),COLUMN(H$7)))),"0"))</f>
        <v>14.5</v>
      </c>
      <c r="I26" s="95" t="s">
        <v>1</v>
      </c>
      <c r="J26" s="37">
        <v>88</v>
      </c>
      <c r="K26" s="37">
        <v>83</v>
      </c>
      <c r="L26" s="37">
        <f>SUM(J26+K26)</f>
        <v>171</v>
      </c>
      <c r="M26" s="24">
        <f>IFERROR(RANK(L26,$L$8:$L$953,1),"")</f>
        <v>20</v>
      </c>
      <c r="N26" s="28">
        <f ca="1">IF(,0,IFERROR(IF(COUNTIF(M$8:M26,M26)=1,SUM(OFFSET(INDIRECT("'Points attribués'!"&amp;ADDRESS(MATCH(M26,'Points attribués'!$A$3:$A$151,0)+2,2)),0,0,COUNTIF(M$8:M$153,M26),1))/COUNTIF(M$8:M$153,M26),INDIRECT(ADDRESS(MATCH(M26,M$8:M26,0)+ROW(N$7),COLUMN(N$7)))),"0"))</f>
        <v>10</v>
      </c>
      <c r="O26" s="26" t="s">
        <v>1</v>
      </c>
      <c r="P26" s="115">
        <f ca="1">H26+N26</f>
        <v>24.5</v>
      </c>
      <c r="Q26" s="116">
        <f t="shared" ca="1" si="0"/>
        <v>19</v>
      </c>
      <c r="R26">
        <v>20</v>
      </c>
    </row>
    <row r="27" spans="1:18" ht="15.75" thickBot="1" x14ac:dyDescent="0.3">
      <c r="A27" s="183"/>
      <c r="B27" s="161">
        <v>20</v>
      </c>
      <c r="C27" s="161" t="s">
        <v>85</v>
      </c>
      <c r="D27" s="92">
        <v>89</v>
      </c>
      <c r="E27" s="92">
        <v>94</v>
      </c>
      <c r="F27" s="92">
        <f>SUM(D27+E27)</f>
        <v>183</v>
      </c>
      <c r="G27" s="93">
        <f>IFERROR(RANK(F27,$F$8:$F$953,1),"")</f>
        <v>26</v>
      </c>
      <c r="H27" s="94">
        <f ca="1">IF(,0,IFERROR(IF(COUNTIF(G$8:G27,G27)=1,SUM(OFFSET(INDIRECT("'Points attribués'!"&amp;ADDRESS(MATCH(G27,'Points attribués'!$A$3:$A$151,0)+2,2)),0,0,COUNTIF(G$8:G$153,G27),1))/COUNTIF(G$8:G$153,G27),INDIRECT(ADDRESS(MATCH(G27,G$8:G27,0)+ROW(H$7),COLUMN(H$7)))),"0"))</f>
        <v>0</v>
      </c>
      <c r="I27" s="95" t="s">
        <v>1</v>
      </c>
      <c r="J27" s="37">
        <v>85</v>
      </c>
      <c r="K27" s="37">
        <v>81</v>
      </c>
      <c r="L27" s="37">
        <f>SUM(J27+K27)</f>
        <v>166</v>
      </c>
      <c r="M27" s="24">
        <f>IFERROR(RANK(L27,$L$8:$L$953,1),"")</f>
        <v>11</v>
      </c>
      <c r="N27" s="28">
        <f ca="1">IF(,0,IFERROR(IF(COUNTIF(M$8:M27,M27)=1,SUM(OFFSET(INDIRECT("'Points attribués'!"&amp;ADDRESS(MATCH(M27,'Points attribués'!$A$3:$A$151,0)+2,2)),0,0,COUNTIF(M$8:M$153,M27),1))/COUNTIF(M$8:M$153,M27),INDIRECT(ADDRESS(MATCH(M27,M$8:M27,0)+ROW(N$7),COLUMN(N$7)))),"0"))</f>
        <v>19.5</v>
      </c>
      <c r="O27" s="26" t="s">
        <v>1</v>
      </c>
      <c r="P27" s="115">
        <f ca="1">H27+N27</f>
        <v>19.5</v>
      </c>
      <c r="Q27" s="116">
        <f t="shared" ca="1" si="0"/>
        <v>20</v>
      </c>
      <c r="R27">
        <v>21</v>
      </c>
    </row>
    <row r="28" spans="1:18" x14ac:dyDescent="0.25">
      <c r="A28" s="184" t="s">
        <v>36</v>
      </c>
      <c r="B28" s="42">
        <v>21</v>
      </c>
      <c r="C28" s="42" t="s">
        <v>87</v>
      </c>
      <c r="D28" s="92">
        <v>87</v>
      </c>
      <c r="E28" s="92">
        <v>86</v>
      </c>
      <c r="F28" s="92">
        <f>SUM(D28+E28)</f>
        <v>173</v>
      </c>
      <c r="G28" s="93">
        <f>IFERROR(RANK(F28,$F$8:$F$953,1),"")</f>
        <v>19</v>
      </c>
      <c r="H28" s="94">
        <f ca="1">IF(,0,IFERROR(IF(COUNTIF(G$8:G28,G28)=1,SUM(OFFSET(INDIRECT("'Points attribués'!"&amp;ADDRESS(MATCH(G28,'Points attribués'!$A$3:$A$151,0)+2,2)),0,0,COUNTIF(G$8:G$153,G28),1))/COUNTIF(G$8:G$153,G28),INDIRECT(ADDRESS(MATCH(G28,G$8:G28,0)+ROW(H$7),COLUMN(H$7)))),"0"))</f>
        <v>11</v>
      </c>
      <c r="I28" s="95" t="s">
        <v>1</v>
      </c>
      <c r="J28" s="37">
        <v>89</v>
      </c>
      <c r="K28" s="37">
        <v>84</v>
      </c>
      <c r="L28" s="37">
        <f>SUM(J28+K28)</f>
        <v>173</v>
      </c>
      <c r="M28" s="24">
        <f>IFERROR(RANK(L28,$L$8:$L$953,1),"")</f>
        <v>22</v>
      </c>
      <c r="N28" s="28">
        <f ca="1">IF(,0,IFERROR(IF(COUNTIF(M$8:M28,M28)=1,SUM(OFFSET(INDIRECT("'Points attribués'!"&amp;ADDRESS(MATCH(M28,'Points attribués'!$A$3:$A$151,0)+2,2)),0,0,COUNTIF(M$8:M$153,M28),1))/COUNTIF(M$8:M$153,M28),INDIRECT(ADDRESS(MATCH(M28,M$8:M28,0)+ROW(N$7),COLUMN(N$7)))),"0"))</f>
        <v>8</v>
      </c>
      <c r="O28" s="26" t="s">
        <v>1</v>
      </c>
      <c r="P28" s="115">
        <f ca="1">H28+N28</f>
        <v>19</v>
      </c>
      <c r="Q28" s="116">
        <f t="shared" ca="1" si="0"/>
        <v>21</v>
      </c>
      <c r="R28">
        <v>22</v>
      </c>
    </row>
    <row r="29" spans="1:18" x14ac:dyDescent="0.25">
      <c r="A29" s="182"/>
      <c r="B29" s="14">
        <v>22</v>
      </c>
      <c r="C29" s="14" t="s">
        <v>74</v>
      </c>
      <c r="D29" s="92">
        <v>89</v>
      </c>
      <c r="E29" s="92">
        <v>89</v>
      </c>
      <c r="F29" s="92">
        <f>SUM(D29+E29)</f>
        <v>178</v>
      </c>
      <c r="G29" s="93">
        <f>IFERROR(RANK(F29,$F$8:$F$953,1),"")</f>
        <v>24</v>
      </c>
      <c r="H29" s="94">
        <f ca="1">IF(,0,IFERROR(IF(COUNTIF(G$8:G29,G29)=1,SUM(OFFSET(INDIRECT("'Points attribués'!"&amp;ADDRESS(MATCH(G29,'Points attribués'!$A$3:$A$151,0)+2,2)),0,0,COUNTIF(G$8:G$153,G29),1))/COUNTIF(G$8:G$153,G29),INDIRECT(ADDRESS(MATCH(G29,G$8:G29,0)+ROW(H$7),COLUMN(H$7)))),"0"))</f>
        <v>6</v>
      </c>
      <c r="I29" s="95" t="s">
        <v>1</v>
      </c>
      <c r="J29" s="37">
        <v>85</v>
      </c>
      <c r="K29" s="37">
        <v>84</v>
      </c>
      <c r="L29" s="37">
        <f>SUM(J29+K29)</f>
        <v>169</v>
      </c>
      <c r="M29" s="24">
        <f>IFERROR(RANK(L29,$L$8:$L$953,1),"")</f>
        <v>18</v>
      </c>
      <c r="N29" s="28">
        <f ca="1">IF(,0,IFERROR(IF(COUNTIF(M$8:M29,M29)=1,SUM(OFFSET(INDIRECT("'Points attribués'!"&amp;ADDRESS(MATCH(M29,'Points attribués'!$A$3:$A$151,0)+2,2)),0,0,COUNTIF(M$8:M$153,M29),1))/COUNTIF(M$8:M$153,M29),INDIRECT(ADDRESS(MATCH(M29,M$8:M29,0)+ROW(N$7),COLUMN(N$7)))),"0"))</f>
        <v>12.5</v>
      </c>
      <c r="O29" s="26" t="s">
        <v>1</v>
      </c>
      <c r="P29" s="115">
        <f ca="1">H29+N29</f>
        <v>18.5</v>
      </c>
      <c r="Q29" s="116">
        <f t="shared" ca="1" si="0"/>
        <v>22</v>
      </c>
      <c r="R29">
        <v>23</v>
      </c>
    </row>
    <row r="30" spans="1:18" ht="15.75" thickBot="1" x14ac:dyDescent="0.3">
      <c r="A30" s="182"/>
      <c r="B30" s="69">
        <v>23</v>
      </c>
      <c r="C30" s="69" t="s">
        <v>67</v>
      </c>
      <c r="D30" s="92">
        <v>91</v>
      </c>
      <c r="E30" s="92">
        <v>86</v>
      </c>
      <c r="F30" s="92">
        <f>SUM(D30+E30)</f>
        <v>177</v>
      </c>
      <c r="G30" s="93">
        <f>IFERROR(RANK(F30,$F$8:$F$953,1),"")</f>
        <v>22</v>
      </c>
      <c r="H30" s="94">
        <f ca="1">IF(,0,IFERROR(IF(COUNTIF(G$8:G30,G30)=1,SUM(OFFSET(INDIRECT("'Points attribués'!"&amp;ADDRESS(MATCH(G30,'Points attribués'!$A$3:$A$151,0)+2,2)),0,0,COUNTIF(G$8:G$153,G30),1))/COUNTIF(G$8:G$153,G30),INDIRECT(ADDRESS(MATCH(G30,G$8:G30,0)+ROW(H$7),COLUMN(H$7)))),"0"))</f>
        <v>7.5</v>
      </c>
      <c r="I30" s="95" t="s">
        <v>1</v>
      </c>
      <c r="J30" s="37">
        <v>83</v>
      </c>
      <c r="K30" s="37">
        <v>91</v>
      </c>
      <c r="L30" s="37">
        <f>SUM(J30+K30)</f>
        <v>174</v>
      </c>
      <c r="M30" s="24">
        <f>IFERROR(RANK(L30,$L$8:$L$953,1),"")</f>
        <v>23</v>
      </c>
      <c r="N30" s="28">
        <f ca="1">IF(,0,IFERROR(IF(COUNTIF(M$8:M30,M30)=1,SUM(OFFSET(INDIRECT("'Points attribués'!"&amp;ADDRESS(MATCH(M30,'Points attribués'!$A$3:$A$151,0)+2,2)),0,0,COUNTIF(M$8:M$153,M30),1))/COUNTIF(M$8:M$153,M30),INDIRECT(ADDRESS(MATCH(M30,M$8:M30,0)+ROW(N$7),COLUMN(N$7)))),"0"))</f>
        <v>6.5</v>
      </c>
      <c r="O30" s="26" t="s">
        <v>1</v>
      </c>
      <c r="P30" s="115">
        <f ca="1">H30+N30</f>
        <v>14</v>
      </c>
      <c r="Q30" s="116">
        <f t="shared" ca="1" si="0"/>
        <v>23</v>
      </c>
      <c r="R30">
        <v>24</v>
      </c>
    </row>
    <row r="31" spans="1:18" x14ac:dyDescent="0.25">
      <c r="A31" s="181" t="s">
        <v>37</v>
      </c>
      <c r="B31" s="84">
        <v>24</v>
      </c>
      <c r="C31" s="84" t="s">
        <v>86</v>
      </c>
      <c r="D31" s="92">
        <v>83</v>
      </c>
      <c r="E31" s="92">
        <v>90</v>
      </c>
      <c r="F31" s="92">
        <f>SUM(D31+E31)</f>
        <v>173</v>
      </c>
      <c r="G31" s="93">
        <f>IFERROR(RANK(F31,$F$8:$F$953,1),"")</f>
        <v>19</v>
      </c>
      <c r="H31" s="94">
        <f ca="1">IF(,0,IFERROR(IF(COUNTIF(G$8:G31,G31)=1,SUM(OFFSET(INDIRECT("'Points attribués'!"&amp;ADDRESS(MATCH(G31,'Points attribués'!$A$3:$A$151,0)+2,2)),0,0,COUNTIF(G$8:G$153,G31),1))/COUNTIF(G$8:G$153,G31),INDIRECT(ADDRESS(MATCH(G31,G$8:G31,0)+ROW(H$7),COLUMN(H$7)))),"0"))</f>
        <v>11</v>
      </c>
      <c r="I31" s="95" t="s">
        <v>1</v>
      </c>
      <c r="J31" s="133"/>
      <c r="K31" s="133"/>
      <c r="L31" s="133"/>
      <c r="M31" s="135"/>
      <c r="N31" s="136"/>
      <c r="O31" s="151"/>
      <c r="P31" s="115">
        <f ca="1">H31+N31</f>
        <v>11</v>
      </c>
      <c r="Q31" s="116">
        <f t="shared" ca="1" si="0"/>
        <v>24</v>
      </c>
      <c r="R31">
        <v>25</v>
      </c>
    </row>
    <row r="32" spans="1:18" x14ac:dyDescent="0.25">
      <c r="A32" s="182"/>
      <c r="B32" s="14">
        <v>25</v>
      </c>
      <c r="C32" s="14" t="s">
        <v>89</v>
      </c>
      <c r="D32" s="92">
        <v>104</v>
      </c>
      <c r="E32" s="92">
        <v>97</v>
      </c>
      <c r="F32" s="92">
        <f>SUM(D32+E32)</f>
        <v>201</v>
      </c>
      <c r="G32" s="93">
        <f>IFERROR(RANK(F32,$F$8:$F$953,1),"")</f>
        <v>30</v>
      </c>
      <c r="H32" s="94">
        <f ca="1">IF(,0,IFERROR(IF(COUNTIF(G$8:G32,G32)=1,SUM(OFFSET(INDIRECT("'Points attribués'!"&amp;ADDRESS(MATCH(G32,'Points attribués'!$A$3:$A$151,0)+2,2)),0,0,COUNTIF(G$8:G$153,G32),1))/COUNTIF(G$8:G$153,G32),INDIRECT(ADDRESS(MATCH(G32,G$8:G32,0)+ROW(H$7),COLUMN(H$7)))),"0"))</f>
        <v>0</v>
      </c>
      <c r="I32" s="95" t="s">
        <v>1</v>
      </c>
      <c r="J32" s="37">
        <v>84</v>
      </c>
      <c r="K32" s="37">
        <v>88</v>
      </c>
      <c r="L32" s="37">
        <f>SUM(J32+K32)</f>
        <v>172</v>
      </c>
      <c r="M32" s="24">
        <f>IFERROR(RANK(L32,$L$8:$L$953,1),"")</f>
        <v>21</v>
      </c>
      <c r="N32" s="28">
        <f ca="1">IF(,0,IFERROR(IF(COUNTIF(M$8:M32,M32)=1,SUM(OFFSET(INDIRECT("'Points attribués'!"&amp;ADDRESS(MATCH(M32,'Points attribués'!$A$3:$A$151,0)+2,2)),0,0,COUNTIF(M$8:M$153,M32),1))/COUNTIF(M$8:M$153,M32),INDIRECT(ADDRESS(MATCH(M32,M$8:M32,0)+ROW(N$7),COLUMN(N$7)))),"0"))</f>
        <v>9</v>
      </c>
      <c r="O32" s="26" t="s">
        <v>1</v>
      </c>
      <c r="P32" s="115">
        <f ca="1">H32+N32</f>
        <v>9</v>
      </c>
      <c r="Q32" s="116">
        <f t="shared" ca="1" si="0"/>
        <v>25</v>
      </c>
      <c r="R32">
        <v>26</v>
      </c>
    </row>
    <row r="33" spans="1:18" ht="15.75" thickBot="1" x14ac:dyDescent="0.3">
      <c r="A33" s="183"/>
      <c r="B33" s="161">
        <v>26</v>
      </c>
      <c r="C33" s="161" t="s">
        <v>69</v>
      </c>
      <c r="D33" s="92">
        <v>86</v>
      </c>
      <c r="E33" s="92">
        <v>91</v>
      </c>
      <c r="F33" s="92">
        <f>SUM(D33+E33)</f>
        <v>177</v>
      </c>
      <c r="G33" s="93">
        <f>IFERROR(RANK(F33,$F$8:$F$953,1),"")</f>
        <v>22</v>
      </c>
      <c r="H33" s="94">
        <f ca="1">IF(,0,IFERROR(IF(COUNTIF(G$8:G33,G33)=1,SUM(OFFSET(INDIRECT("'Points attribués'!"&amp;ADDRESS(MATCH(G33,'Points attribués'!$A$3:$A$151,0)+2,2)),0,0,COUNTIF(G$8:G$153,G33),1))/COUNTIF(G$8:G$153,G33),INDIRECT(ADDRESS(MATCH(G33,G$8:G33,0)+ROW(H$7),COLUMN(H$7)))),"0"))</f>
        <v>7.5</v>
      </c>
      <c r="I33" s="95" t="s">
        <v>1</v>
      </c>
      <c r="J33" s="133"/>
      <c r="K33" s="133"/>
      <c r="L33" s="133"/>
      <c r="M33" s="135"/>
      <c r="N33" s="136"/>
      <c r="O33" s="151"/>
      <c r="P33" s="115">
        <f ca="1">H33+N33</f>
        <v>7.5</v>
      </c>
      <c r="Q33" s="116">
        <f t="shared" ca="1" si="0"/>
        <v>26</v>
      </c>
      <c r="R33">
        <v>27</v>
      </c>
    </row>
    <row r="34" spans="1:18" x14ac:dyDescent="0.25">
      <c r="A34" s="145"/>
      <c r="B34" s="42">
        <v>27</v>
      </c>
      <c r="C34" s="42" t="s">
        <v>83</v>
      </c>
      <c r="D34" s="92">
        <v>105</v>
      </c>
      <c r="E34" s="92">
        <v>91</v>
      </c>
      <c r="F34" s="92">
        <f>SUM(D34+E34)</f>
        <v>196</v>
      </c>
      <c r="G34" s="93">
        <f>IFERROR(RANK(F34,$F$8:$F$953,1),"")</f>
        <v>29</v>
      </c>
      <c r="H34" s="94">
        <f ca="1">IF(,0,IFERROR(IF(COUNTIF(G$8:G34,G34)=1,SUM(OFFSET(INDIRECT("'Points attribués'!"&amp;ADDRESS(MATCH(G34,'Points attribués'!$A$3:$A$151,0)+2,2)),0,0,COUNTIF(G$8:G$153,G34),1))/COUNTIF(G$8:G$153,G34),INDIRECT(ADDRESS(MATCH(G34,G$8:G34,0)+ROW(H$7),COLUMN(H$7)))),"0"))</f>
        <v>0</v>
      </c>
      <c r="I34" s="95" t="s">
        <v>1</v>
      </c>
      <c r="J34" s="37">
        <v>86</v>
      </c>
      <c r="K34" s="37">
        <v>90</v>
      </c>
      <c r="L34" s="37">
        <f>SUM(J34+K34)</f>
        <v>176</v>
      </c>
      <c r="M34" s="24">
        <f>IFERROR(RANK(L34,$L$8:$L$953,1),"")</f>
        <v>25</v>
      </c>
      <c r="N34" s="28">
        <f ca="1">IF(,0,IFERROR(IF(COUNTIF(M$8:M34,M34)=1,SUM(OFFSET(INDIRECT("'Points attribués'!"&amp;ADDRESS(MATCH(M34,'Points attribués'!$A$3:$A$151,0)+2,2)),0,0,COUNTIF(M$8:M$153,M34),1))/COUNTIF(M$8:M$153,M34),INDIRECT(ADDRESS(MATCH(M34,M$8:M34,0)+ROW(N$7),COLUMN(N$7)))),"0"))</f>
        <v>5</v>
      </c>
      <c r="O34" s="26" t="s">
        <v>1</v>
      </c>
      <c r="P34" s="115">
        <f ca="1">H34+N34</f>
        <v>5</v>
      </c>
      <c r="Q34" s="116">
        <f t="shared" ca="1" si="0"/>
        <v>27</v>
      </c>
      <c r="R34">
        <v>28</v>
      </c>
    </row>
    <row r="35" spans="1:18" x14ac:dyDescent="0.25">
      <c r="A35" s="139"/>
      <c r="B35" s="14">
        <v>28</v>
      </c>
      <c r="C35" s="14" t="s">
        <v>66</v>
      </c>
      <c r="D35" s="92">
        <v>98</v>
      </c>
      <c r="E35" s="92">
        <v>83</v>
      </c>
      <c r="F35" s="92">
        <f>SUM(D35+E35)</f>
        <v>181</v>
      </c>
      <c r="G35" s="93">
        <f>IFERROR(RANK(F35,$F$8:$F$953,1),"")</f>
        <v>25</v>
      </c>
      <c r="H35" s="94">
        <f ca="1">IF(,0,IFERROR(IF(COUNTIF(G$8:G35,G35)=1,SUM(OFFSET(INDIRECT("'Points attribués'!"&amp;ADDRESS(MATCH(G35,'Points attribués'!$A$3:$A$151,0)+2,2)),0,0,COUNTIF(G$8:G$153,G35),1))/COUNTIF(G$8:G$153,G35),INDIRECT(ADDRESS(MATCH(G35,G$8:G35,0)+ROW(H$7),COLUMN(H$7)))),"0"))</f>
        <v>5</v>
      </c>
      <c r="I35" s="95" t="s">
        <v>1</v>
      </c>
      <c r="J35" s="154" t="s">
        <v>190</v>
      </c>
      <c r="K35" s="133"/>
      <c r="L35" s="133"/>
      <c r="M35" s="135"/>
      <c r="N35" s="136"/>
      <c r="O35" s="151"/>
      <c r="P35" s="115">
        <f ca="1">H35+N35</f>
        <v>5</v>
      </c>
      <c r="Q35" s="116">
        <f t="shared" ref="Q35:Q38" ca="1" si="1">IFERROR(RANK(P35,$P$8:$P$953,0),"")</f>
        <v>27</v>
      </c>
    </row>
    <row r="36" spans="1:18" s="38" customFormat="1" x14ac:dyDescent="0.25">
      <c r="A36" s="152"/>
      <c r="B36" s="14">
        <v>29</v>
      </c>
      <c r="C36" s="14" t="s">
        <v>82</v>
      </c>
      <c r="D36" s="92">
        <v>105</v>
      </c>
      <c r="E36" s="92">
        <v>102</v>
      </c>
      <c r="F36" s="92">
        <f>SUM(D36+E36)</f>
        <v>207</v>
      </c>
      <c r="G36" s="93">
        <f>IFERROR(RANK(F36,$F$8:$F$953,1),"")</f>
        <v>31</v>
      </c>
      <c r="H36" s="94">
        <f ca="1">IF(,0,IFERROR(IF(COUNTIF(G$8:G36,G36)=1,SUM(OFFSET(INDIRECT("'Points attribués'!"&amp;ADDRESS(MATCH(G36,'Points attribués'!$A$3:$A$151,0)+2,2)),0,0,COUNTIF(G$8:G$153,G36),1))/COUNTIF(G$8:G$153,G36),INDIRECT(ADDRESS(MATCH(G36,G$8:G36,0)+ROW(H$7),COLUMN(H$7)))),"0"))</f>
        <v>0</v>
      </c>
      <c r="I36" s="95" t="s">
        <v>1</v>
      </c>
      <c r="J36" s="37">
        <v>101</v>
      </c>
      <c r="K36" s="37">
        <v>94</v>
      </c>
      <c r="L36" s="37">
        <f>SUM(J36+K36)</f>
        <v>195</v>
      </c>
      <c r="M36" s="24">
        <f>IFERROR(RANK(L36,$L$8:$L$953,1),"")</f>
        <v>26</v>
      </c>
      <c r="N36" s="28">
        <f ca="1">IF(,0,IFERROR(IF(COUNTIF(M$8:M36,M36)=1,SUM(OFFSET(INDIRECT("'Points attribués'!"&amp;ADDRESS(MATCH(M36,'Points attribués'!$A$3:$A$151,0)+2,2)),0,0,COUNTIF(M$8:M$153,M36),1))/COUNTIF(M$8:M$153,M36),INDIRECT(ADDRESS(MATCH(M36,M$8:M36,0)+ROW(N$7),COLUMN(N$7)))),"0"))</f>
        <v>0</v>
      </c>
      <c r="O36" s="26" t="s">
        <v>1</v>
      </c>
      <c r="P36" s="115">
        <f ca="1">H36+N36</f>
        <v>0</v>
      </c>
      <c r="Q36" s="116">
        <f t="shared" ca="1" si="1"/>
        <v>29</v>
      </c>
    </row>
    <row r="37" spans="1:18" x14ac:dyDescent="0.25">
      <c r="A37" s="152"/>
      <c r="B37" s="14">
        <v>30</v>
      </c>
      <c r="C37" s="14" t="s">
        <v>88</v>
      </c>
      <c r="D37" s="92">
        <v>92</v>
      </c>
      <c r="E37" s="92">
        <v>96</v>
      </c>
      <c r="F37" s="92">
        <f>SUM(D37+E37)</f>
        <v>188</v>
      </c>
      <c r="G37" s="93">
        <f>IFERROR(RANK(F37,$F$8:$F$953,1),"")</f>
        <v>27</v>
      </c>
      <c r="H37" s="94">
        <f ca="1">IF(,0,IFERROR(IF(COUNTIF(G$8:G37,G37)=1,SUM(OFFSET(INDIRECT("'Points attribués'!"&amp;ADDRESS(MATCH(G37,'Points attribués'!$A$3:$A$151,0)+2,2)),0,0,COUNTIF(G$8:G$153,G37),1))/COUNTIF(G$8:G$153,G37),INDIRECT(ADDRESS(MATCH(G37,G$8:G37,0)+ROW(H$7),COLUMN(H$7)))),"0"))</f>
        <v>0</v>
      </c>
      <c r="I37" s="95" t="s">
        <v>1</v>
      </c>
      <c r="J37" s="133"/>
      <c r="K37" s="133"/>
      <c r="L37" s="133"/>
      <c r="M37" s="135"/>
      <c r="N37" s="136"/>
      <c r="O37" s="151"/>
      <c r="P37" s="115">
        <f ca="1">H37+N37</f>
        <v>0</v>
      </c>
      <c r="Q37" s="116">
        <f t="shared" ca="1" si="1"/>
        <v>29</v>
      </c>
    </row>
    <row r="38" spans="1:18" x14ac:dyDescent="0.25">
      <c r="A38" s="152"/>
      <c r="B38" s="14">
        <v>31</v>
      </c>
      <c r="C38" s="14" t="s">
        <v>72</v>
      </c>
      <c r="D38" s="92">
        <v>88</v>
      </c>
      <c r="E38" s="92">
        <v>100</v>
      </c>
      <c r="F38" s="92">
        <f>SUM(D38+E38)</f>
        <v>188</v>
      </c>
      <c r="G38" s="93">
        <f>IFERROR(RANK(F38,$F$8:$F$953,1),"")</f>
        <v>27</v>
      </c>
      <c r="H38" s="94">
        <f ca="1">IF(,0,IFERROR(IF(COUNTIF(G$8:G38,G38)=1,SUM(OFFSET(INDIRECT("'Points attribués'!"&amp;ADDRESS(MATCH(G38,'Points attribués'!$A$3:$A$151,0)+2,2)),0,0,COUNTIF(G$8:G$153,G38),1))/COUNTIF(G$8:G$153,G38),INDIRECT(ADDRESS(MATCH(G38,G$8:G38,0)+ROW(H$7),COLUMN(H$7)))),"0"))</f>
        <v>0</v>
      </c>
      <c r="I38" s="95" t="s">
        <v>1</v>
      </c>
      <c r="J38" s="133"/>
      <c r="K38" s="133"/>
      <c r="L38" s="133"/>
      <c r="M38" s="135"/>
      <c r="N38" s="136"/>
      <c r="O38" s="151"/>
      <c r="P38" s="115">
        <f ca="1">H38+N38</f>
        <v>0</v>
      </c>
      <c r="Q38" s="116">
        <f t="shared" ca="1" si="1"/>
        <v>29</v>
      </c>
    </row>
  </sheetData>
  <autoFilter ref="C7:P35">
    <filterColumn colId="5" showButton="0"/>
    <filterColumn colId="11" showButton="0"/>
    <sortState ref="C8:P38">
      <sortCondition descending="1" ref="P7:P35"/>
    </sortState>
  </autoFilter>
  <sortState ref="C8:R34">
    <sortCondition ref="R8:R34"/>
  </sortState>
  <mergeCells count="18">
    <mergeCell ref="B5:C6"/>
    <mergeCell ref="A8:A9"/>
    <mergeCell ref="A10:A12"/>
    <mergeCell ref="A13:A15"/>
    <mergeCell ref="A16:A18"/>
    <mergeCell ref="P5:Q5"/>
    <mergeCell ref="P6:Q6"/>
    <mergeCell ref="H7:I7"/>
    <mergeCell ref="D5:I5"/>
    <mergeCell ref="D6:I6"/>
    <mergeCell ref="J5:O5"/>
    <mergeCell ref="J6:O6"/>
    <mergeCell ref="N7:O7"/>
    <mergeCell ref="A19:A21"/>
    <mergeCell ref="A22:A24"/>
    <mergeCell ref="A25:A27"/>
    <mergeCell ref="A28:A30"/>
    <mergeCell ref="A31:A33"/>
  </mergeCells>
  <phoneticPr fontId="13" type="noConversion"/>
  <printOptions horizontalCentered="1" verticalCentered="1"/>
  <pageMargins left="0.39370078740157483" right="0.23622047244094491" top="0.6692913385826772" bottom="0.74803149606299213" header="0.31496062992125984" footer="0.31496062992125984"/>
  <pageSetup paperSize="9" scale="82" fitToHeight="0" orientation="landscape" r:id="rId1"/>
  <headerFooter>
    <oddHeader>&amp;C&amp;"-,Gras"&amp;16FRANCE 2016
QUALIFICATION REGIONALE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C14"/>
  <sheetViews>
    <sheetView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C8" sqref="C8"/>
    </sheetView>
  </sheetViews>
  <sheetFormatPr baseColWidth="10" defaultRowHeight="15" x14ac:dyDescent="0.25"/>
  <cols>
    <col min="1" max="1" width="8.85546875" style="38" bestFit="1" customWidth="1"/>
    <col min="2" max="2" width="9.28515625" style="38" customWidth="1"/>
    <col min="3" max="3" width="28.42578125" style="38" bestFit="1" customWidth="1"/>
    <col min="4" max="4" width="8.28515625" style="38" customWidth="1"/>
    <col min="5" max="5" width="8.42578125" style="38" customWidth="1"/>
    <col min="6" max="6" width="6.85546875" style="38" customWidth="1"/>
    <col min="7" max="7" width="11.42578125" style="38" customWidth="1"/>
    <col min="8" max="8" width="12" style="38" bestFit="1" customWidth="1"/>
    <col min="9" max="9" width="4" style="38" bestFit="1" customWidth="1"/>
    <col min="10" max="10" width="7.7109375" style="38" customWidth="1"/>
    <col min="11" max="11" width="8.7109375" style="38" customWidth="1"/>
    <col min="12" max="12" width="8.140625" style="38" customWidth="1"/>
    <col min="13" max="13" width="7.5703125" style="38" customWidth="1"/>
    <col min="14" max="14" width="14" style="38" bestFit="1" customWidth="1"/>
    <col min="15" max="15" width="4" style="38" bestFit="1" customWidth="1"/>
    <col min="16" max="16" width="24.42578125" style="2" customWidth="1"/>
    <col min="17" max="17" width="11.42578125" style="38"/>
    <col min="18" max="18" width="4" style="38" customWidth="1"/>
    <col min="19" max="16384" width="11.42578125" style="38"/>
  </cols>
  <sheetData>
    <row r="1" spans="1:29" ht="22.5" hidden="1" x14ac:dyDescent="0.25">
      <c r="D1" s="20" t="s">
        <v>14</v>
      </c>
      <c r="E1" s="31">
        <f>SMALL(F:F,1)</f>
        <v>159</v>
      </c>
      <c r="G1" s="20" t="s">
        <v>17</v>
      </c>
      <c r="H1" s="32">
        <f>(SUM(E1:E3)/3)*1.15</f>
        <v>190.13333333333333</v>
      </c>
      <c r="J1" s="22" t="s">
        <v>14</v>
      </c>
      <c r="K1" s="36">
        <f>SMALL(L:L,1)</f>
        <v>153</v>
      </c>
      <c r="M1" s="22" t="s">
        <v>17</v>
      </c>
      <c r="N1" s="34">
        <f>(SUM(K1:K3)/3)*1.15</f>
        <v>186.29999999999998</v>
      </c>
    </row>
    <row r="2" spans="1:29" ht="22.5" hidden="1" x14ac:dyDescent="0.25">
      <c r="D2" s="20" t="s">
        <v>15</v>
      </c>
      <c r="E2" s="31">
        <f>SMALL(F:F,2)</f>
        <v>163</v>
      </c>
      <c r="G2" s="20" t="s">
        <v>19</v>
      </c>
      <c r="H2" s="33">
        <f>ROUNDUP((SUM(E1:E3)/3)*1.15,0)</f>
        <v>191</v>
      </c>
      <c r="J2" s="22" t="s">
        <v>15</v>
      </c>
      <c r="K2" s="36">
        <f>SMALL(L:L,2)</f>
        <v>160</v>
      </c>
      <c r="M2" s="22" t="s">
        <v>19</v>
      </c>
      <c r="N2" s="35">
        <f>ROUNDUP((SUM(K1:K3)/3)*1.15,0)</f>
        <v>187</v>
      </c>
    </row>
    <row r="3" spans="1:29" ht="23.25" hidden="1" customHeight="1" x14ac:dyDescent="0.55000000000000004">
      <c r="C3" s="29"/>
      <c r="D3" s="20" t="s">
        <v>16</v>
      </c>
      <c r="E3" s="31">
        <f>SMALL(F:F,3)</f>
        <v>174</v>
      </c>
      <c r="F3" s="29"/>
      <c r="G3" s="29"/>
      <c r="I3" s="29"/>
      <c r="J3" s="22" t="s">
        <v>16</v>
      </c>
      <c r="K3" s="36">
        <f>SMALL(L:L,3)</f>
        <v>173</v>
      </c>
      <c r="L3" s="29"/>
      <c r="M3" s="29"/>
      <c r="O3" s="39"/>
    </row>
    <row r="4" spans="1:29" ht="13.5" customHeight="1" x14ac:dyDescent="0.55000000000000004">
      <c r="C4" s="29"/>
      <c r="D4" s="30"/>
      <c r="E4" s="29"/>
      <c r="F4" s="29"/>
      <c r="G4" s="29"/>
      <c r="H4" s="29"/>
      <c r="I4" s="29"/>
      <c r="J4" s="39"/>
      <c r="K4" s="39"/>
      <c r="L4" s="39"/>
      <c r="M4" s="39"/>
      <c r="N4" s="39"/>
      <c r="O4" s="39"/>
    </row>
    <row r="5" spans="1:29" ht="15.75" customHeight="1" x14ac:dyDescent="0.25">
      <c r="B5" s="204" t="s">
        <v>162</v>
      </c>
      <c r="C5" s="205"/>
      <c r="D5" s="211" t="s">
        <v>167</v>
      </c>
      <c r="E5" s="212"/>
      <c r="F5" s="212"/>
      <c r="G5" s="212"/>
      <c r="H5" s="212"/>
      <c r="I5" s="213"/>
      <c r="J5" s="197" t="s">
        <v>167</v>
      </c>
      <c r="K5" s="198"/>
      <c r="L5" s="198"/>
      <c r="M5" s="198"/>
      <c r="N5" s="198"/>
      <c r="O5" s="199"/>
      <c r="P5" s="185" t="s">
        <v>9</v>
      </c>
      <c r="Q5" s="18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 x14ac:dyDescent="0.25">
      <c r="B6" s="206"/>
      <c r="C6" s="207"/>
      <c r="D6" s="214" t="s">
        <v>58</v>
      </c>
      <c r="E6" s="215"/>
      <c r="F6" s="215"/>
      <c r="G6" s="215"/>
      <c r="H6" s="215"/>
      <c r="I6" s="216"/>
      <c r="J6" s="200" t="s">
        <v>59</v>
      </c>
      <c r="K6" s="201"/>
      <c r="L6" s="201"/>
      <c r="M6" s="201"/>
      <c r="N6" s="201"/>
      <c r="O6" s="202"/>
      <c r="P6" s="187" t="s">
        <v>168</v>
      </c>
      <c r="Q6" s="188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48.75" customHeight="1" thickBot="1" x14ac:dyDescent="0.3">
      <c r="A7" s="156" t="s">
        <v>174</v>
      </c>
      <c r="B7" s="157"/>
      <c r="C7" s="6"/>
      <c r="D7" s="31" t="s">
        <v>8</v>
      </c>
      <c r="E7" s="20" t="s">
        <v>21</v>
      </c>
      <c r="F7" s="20" t="s">
        <v>10</v>
      </c>
      <c r="G7" s="8" t="s">
        <v>11</v>
      </c>
      <c r="H7" s="209" t="s">
        <v>4</v>
      </c>
      <c r="I7" s="210"/>
      <c r="J7" s="22" t="s">
        <v>8</v>
      </c>
      <c r="K7" s="22" t="s">
        <v>12</v>
      </c>
      <c r="L7" s="22" t="s">
        <v>13</v>
      </c>
      <c r="M7" s="23" t="s">
        <v>11</v>
      </c>
      <c r="N7" s="203" t="s">
        <v>4</v>
      </c>
      <c r="O7" s="203"/>
      <c r="P7" s="114" t="s">
        <v>3</v>
      </c>
      <c r="Q7" s="114" t="s">
        <v>20</v>
      </c>
    </row>
    <row r="8" spans="1:29" ht="15" customHeight="1" x14ac:dyDescent="0.25">
      <c r="A8" s="181" t="s">
        <v>38</v>
      </c>
      <c r="B8" s="159">
        <v>1</v>
      </c>
      <c r="C8" s="84" t="s">
        <v>92</v>
      </c>
      <c r="D8" s="15">
        <v>82</v>
      </c>
      <c r="E8" s="15">
        <v>77</v>
      </c>
      <c r="F8" s="15">
        <f>SUM(D8+E8)</f>
        <v>159</v>
      </c>
      <c r="G8" s="9">
        <f>IFERROR(RANK(F8,$F$8:$F$922,1),"")</f>
        <v>1</v>
      </c>
      <c r="H8" s="27">
        <f ca="1">IF(,0,IFERROR(IF(COUNTIF(G$8:G8,G8)=1,SUM(OFFSET(INDIRECT("'Points attribués'!"&amp;ADDRESS(MATCH(G8,'Points attribués'!$A$3:$A$151,0)+2,2)),0,0,COUNTIF(G$8:G$122,G8),1))/COUNTIF(G$8:G$122,G8),INDIRECT(ADDRESS(MATCH(G8,G$8:G8,0)+ROW(H$7),COLUMN(H$7)))),"0"))</f>
        <v>135</v>
      </c>
      <c r="I8" s="10" t="s">
        <v>1</v>
      </c>
      <c r="J8" s="37">
        <v>77</v>
      </c>
      <c r="K8" s="37">
        <v>76</v>
      </c>
      <c r="L8" s="37">
        <f>SUM(J8+K8)</f>
        <v>153</v>
      </c>
      <c r="M8" s="24">
        <f>IFERROR(RANK(L8,$L$8:$L$927,1),"")</f>
        <v>1</v>
      </c>
      <c r="N8" s="28">
        <f ca="1">IF(,0,IFERROR(IF(COUNTIF(M$8:M8,M8)=1,SUM(OFFSET(INDIRECT("'Points attribués'!"&amp;ADDRESS(MATCH(M8,'Points attribués'!$A$3:$A$151,0)+2,2)),0,0,COUNTIF(M$8:M$127,M8),1))/COUNTIF(M$8:M$127,M8),INDIRECT(ADDRESS(MATCH(M8,M$8:M8,0)+ROW(N$7),COLUMN(N$7)))),"0"))</f>
        <v>135</v>
      </c>
      <c r="O8" s="26" t="s">
        <v>1</v>
      </c>
      <c r="P8" s="115">
        <f ca="1">H8+N8</f>
        <v>270</v>
      </c>
      <c r="Q8" s="116">
        <f t="shared" ref="Q8:Q13" ca="1" si="0">IFERROR(RANK(P8,$P$8:$P$927,0),"")</f>
        <v>1</v>
      </c>
      <c r="R8" s="38">
        <v>1</v>
      </c>
    </row>
    <row r="9" spans="1:29" ht="15.75" thickBot="1" x14ac:dyDescent="0.3">
      <c r="A9" s="183"/>
      <c r="B9" s="43">
        <v>2</v>
      </c>
      <c r="C9" s="56" t="s">
        <v>90</v>
      </c>
      <c r="D9" s="57">
        <v>82</v>
      </c>
      <c r="E9" s="57">
        <v>81</v>
      </c>
      <c r="F9" s="57">
        <f>SUM(D9+E9)</f>
        <v>163</v>
      </c>
      <c r="G9" s="58">
        <f>IFERROR(RANK(F9,$F$8:$F$922,1),"")</f>
        <v>2</v>
      </c>
      <c r="H9" s="59">
        <f ca="1">IF(,0,IFERROR(IF(COUNTIF(G$8:G9,G9)=1,SUM(OFFSET(INDIRECT("'Points attribués'!"&amp;ADDRESS(MATCH(G9,'Points attribués'!$A$3:$A$151,0)+2,2)),0,0,COUNTIF(G$8:G$122,G9),1))/COUNTIF(G$8:G$122,G9),INDIRECT(ADDRESS(MATCH(G9,G$8:G9,0)+ROW(H$7),COLUMN(H$7)))),"0"))</f>
        <v>101</v>
      </c>
      <c r="I9" s="60" t="s">
        <v>1</v>
      </c>
      <c r="J9" s="70">
        <v>82</v>
      </c>
      <c r="K9" s="70">
        <v>78</v>
      </c>
      <c r="L9" s="70">
        <f>SUM(J9+K9)</f>
        <v>160</v>
      </c>
      <c r="M9" s="71">
        <f>IFERROR(RANK(L9,$L$8:$L$927,1),"")</f>
        <v>2</v>
      </c>
      <c r="N9" s="72">
        <f ca="1">IF(,0,IFERROR(IF(COUNTIF(M$8:M9,M9)=1,SUM(OFFSET(INDIRECT("'Points attribués'!"&amp;ADDRESS(MATCH(M9,'Points attribués'!$A$3:$A$151,0)+2,2)),0,0,COUNTIF(M$8:M$127,M9),1))/COUNTIF(M$8:M$127,M9),INDIRECT(ADDRESS(MATCH(M9,M$8:M9,0)+ROW(N$7),COLUMN(N$7)))),"0"))</f>
        <v>101</v>
      </c>
      <c r="O9" s="73" t="s">
        <v>1</v>
      </c>
      <c r="P9" s="121">
        <f ca="1">H9+N9</f>
        <v>202</v>
      </c>
      <c r="Q9" s="122">
        <f t="shared" ca="1" si="0"/>
        <v>2</v>
      </c>
      <c r="R9" s="38">
        <v>2</v>
      </c>
    </row>
    <row r="10" spans="1:29" x14ac:dyDescent="0.25">
      <c r="A10" s="181" t="s">
        <v>39</v>
      </c>
      <c r="B10" s="55">
        <v>3</v>
      </c>
      <c r="C10" s="42" t="s">
        <v>91</v>
      </c>
      <c r="D10" s="44">
        <v>84</v>
      </c>
      <c r="E10" s="44">
        <v>90</v>
      </c>
      <c r="F10" s="44">
        <f>SUM(D10+E10)</f>
        <v>174</v>
      </c>
      <c r="G10" s="45">
        <f>IFERROR(RANK(F10,$F$8:$F$922,1),"")</f>
        <v>3</v>
      </c>
      <c r="H10" s="46">
        <f ca="1">IF(,0,IFERROR(IF(COUNTIF(G$8:G10,G10)=1,SUM(OFFSET(INDIRECT("'Points attribués'!"&amp;ADDRESS(MATCH(G10,'Points attribués'!$A$3:$A$151,0)+2,2)),0,0,COUNTIF(G$8:G$122,G10),1))/COUNTIF(G$8:G$122,G10),INDIRECT(ADDRESS(MATCH(G10,G$8:G10,0)+ROW(H$7),COLUMN(H$7)))),"0"))</f>
        <v>81</v>
      </c>
      <c r="I10" s="47" t="s">
        <v>1</v>
      </c>
      <c r="J10" s="85">
        <v>85</v>
      </c>
      <c r="K10" s="85">
        <v>88</v>
      </c>
      <c r="L10" s="85">
        <f>SUM(J10+K10)</f>
        <v>173</v>
      </c>
      <c r="M10" s="86">
        <f>IFERROR(RANK(L10,$L$8:$L$927,1),"")</f>
        <v>3</v>
      </c>
      <c r="N10" s="87">
        <f ca="1">IF(,0,IFERROR(IF(COUNTIF(M$8:M10,M10)=1,SUM(OFFSET(INDIRECT("'Points attribués'!"&amp;ADDRESS(MATCH(M10,'Points attribués'!$A$3:$A$151,0)+2,2)),0,0,COUNTIF(M$8:M$127,M10),1))/COUNTIF(M$8:M$127,M10),INDIRECT(ADDRESS(MATCH(M10,M$8:M10,0)+ROW(N$7),COLUMN(N$7)))),"0"))</f>
        <v>74.5</v>
      </c>
      <c r="O10" s="88" t="s">
        <v>1</v>
      </c>
      <c r="P10" s="125">
        <f ca="1">H10+N10</f>
        <v>155.5</v>
      </c>
      <c r="Q10" s="126">
        <f t="shared" ca="1" si="0"/>
        <v>3</v>
      </c>
      <c r="R10" s="38">
        <v>3</v>
      </c>
    </row>
    <row r="11" spans="1:29" ht="15.75" thickBot="1" x14ac:dyDescent="0.3">
      <c r="A11" s="183"/>
      <c r="B11" s="163">
        <v>4</v>
      </c>
      <c r="C11" s="164" t="s">
        <v>159</v>
      </c>
      <c r="D11" s="81">
        <v>93</v>
      </c>
      <c r="E11" s="81">
        <v>91</v>
      </c>
      <c r="F11" s="81">
        <f>SUM(D11+E11)</f>
        <v>184</v>
      </c>
      <c r="G11" s="9">
        <f>IFERROR(RANK(F11,$F$8:$F$922,1),"")</f>
        <v>5</v>
      </c>
      <c r="H11" s="27">
        <f ca="1">IF(,0,IFERROR(IF(COUNTIF(G$8:G11,G11)=1,SUM(OFFSET(INDIRECT("'Points attribués'!"&amp;ADDRESS(MATCH(G11,'Points attribués'!$A$3:$A$151,0)+2,2)),0,0,COUNTIF(G$8:G$122,G11),1))/COUNTIF(G$8:G$122,G11),INDIRECT(ADDRESS(MATCH(G11,G$8:G11,0)+ROW(H$7),COLUMN(H$7)))),"0"))</f>
        <v>57</v>
      </c>
      <c r="I11" s="10" t="s">
        <v>1</v>
      </c>
      <c r="J11" s="48">
        <v>87</v>
      </c>
      <c r="K11" s="48">
        <v>86</v>
      </c>
      <c r="L11" s="48">
        <f>SUM(J11+K11)</f>
        <v>173</v>
      </c>
      <c r="M11" s="49">
        <f>IFERROR(RANK(L11,$L$8:$L$927,1),"")</f>
        <v>3</v>
      </c>
      <c r="N11" s="50">
        <f ca="1">IF(,0,IFERROR(IF(COUNTIF(M$8:M11,M11)=1,SUM(OFFSET(INDIRECT("'Points attribués'!"&amp;ADDRESS(MATCH(M11,'Points attribués'!$A$3:$A$151,0)+2,2)),0,0,COUNTIF(M$8:M$127,M11),1))/COUNTIF(M$8:M$127,M11),INDIRECT(ADDRESS(MATCH(M11,M$8:M11,0)+ROW(N$7),COLUMN(N$7)))),"0"))</f>
        <v>74.5</v>
      </c>
      <c r="O11" s="51" t="s">
        <v>1</v>
      </c>
      <c r="P11" s="119">
        <f ca="1">H11+N11</f>
        <v>131.5</v>
      </c>
      <c r="Q11" s="120">
        <f t="shared" ca="1" si="0"/>
        <v>4</v>
      </c>
      <c r="R11" s="38">
        <v>4</v>
      </c>
    </row>
    <row r="12" spans="1:29" x14ac:dyDescent="0.25">
      <c r="A12" s="153"/>
      <c r="B12" s="54">
        <v>5</v>
      </c>
      <c r="C12" s="42" t="s">
        <v>93</v>
      </c>
      <c r="D12" s="81">
        <v>92</v>
      </c>
      <c r="E12" s="81">
        <v>90</v>
      </c>
      <c r="F12" s="81">
        <f>SUM(D12+E12)</f>
        <v>182</v>
      </c>
      <c r="G12" s="9">
        <f>IFERROR(RANK(F12,$F$8:$F$922,1),"")</f>
        <v>4</v>
      </c>
      <c r="H12" s="27">
        <f ca="1">IF(,0,IFERROR(IF(COUNTIF(G$8:G12,G12)=1,SUM(OFFSET(INDIRECT("'Points attribués'!"&amp;ADDRESS(MATCH(G12,'Points attribués'!$A$3:$A$151,0)+2,2)),0,0,COUNTIF(G$8:G$122,G12),1))/COUNTIF(G$8:G$122,G12),INDIRECT(ADDRESS(MATCH(G12,G$8:G12,0)+ROW(H$7),COLUMN(H$7)))),"0"))</f>
        <v>68</v>
      </c>
      <c r="I12" s="10" t="s">
        <v>1</v>
      </c>
      <c r="J12" s="154" t="s">
        <v>190</v>
      </c>
      <c r="K12" s="133"/>
      <c r="L12" s="133"/>
      <c r="M12" s="135"/>
      <c r="N12" s="136"/>
      <c r="O12" s="151"/>
      <c r="P12" s="115">
        <f ca="1">H12+N12</f>
        <v>68</v>
      </c>
      <c r="Q12" s="116">
        <f t="shared" ca="1" si="0"/>
        <v>5</v>
      </c>
      <c r="R12" s="38">
        <v>6</v>
      </c>
    </row>
    <row r="13" spans="1:29" x14ac:dyDescent="0.25">
      <c r="A13" s="145"/>
      <c r="B13" s="14">
        <v>6</v>
      </c>
      <c r="C13" s="14" t="s">
        <v>94</v>
      </c>
      <c r="D13" s="81">
        <v>95</v>
      </c>
      <c r="E13" s="81">
        <v>92</v>
      </c>
      <c r="F13" s="81">
        <f>SUM(D13+E13)</f>
        <v>187</v>
      </c>
      <c r="G13" s="9">
        <f>IFERROR(RANK(F13,$F$8:$F$922,1),"")</f>
        <v>6</v>
      </c>
      <c r="H13" s="27">
        <f ca="1">IF(,0,IFERROR(IF(COUNTIF(G$8:G13,G13)=1,SUM(OFFSET(INDIRECT("'Points attribués'!"&amp;ADDRESS(MATCH(G13,'Points attribués'!$A$3:$A$151,0)+2,2)),0,0,COUNTIF(G$8:G$122,G13),1))/COUNTIF(G$8:G$122,G13),INDIRECT(ADDRESS(MATCH(G13,G$8:G13,0)+ROW(H$7),COLUMN(H$7)))),"0"))</f>
        <v>47</v>
      </c>
      <c r="I13" s="10" t="s">
        <v>1</v>
      </c>
      <c r="J13" s="37"/>
      <c r="K13" s="37"/>
      <c r="L13" s="37"/>
      <c r="M13" s="24" t="str">
        <f>IFERROR(RANK(L13,$L$8:$L$927,1),"")</f>
        <v/>
      </c>
      <c r="N13" s="28"/>
      <c r="O13" s="26"/>
      <c r="P13" s="115">
        <f ca="1">H13+N13</f>
        <v>47</v>
      </c>
      <c r="Q13" s="116">
        <f t="shared" ca="1" si="0"/>
        <v>6</v>
      </c>
      <c r="R13" s="38">
        <v>7</v>
      </c>
    </row>
    <row r="14" spans="1:29" x14ac:dyDescent="0.25">
      <c r="A14" s="127"/>
      <c r="B14" s="14">
        <v>7</v>
      </c>
      <c r="C14" s="14" t="s">
        <v>95</v>
      </c>
      <c r="D14" s="81">
        <v>93</v>
      </c>
      <c r="E14" s="81">
        <v>101</v>
      </c>
      <c r="F14" s="81">
        <f>SUM(D14+E14)</f>
        <v>194</v>
      </c>
      <c r="G14" s="9">
        <f>IFERROR(RANK(F14,$F$8:$F$922,1),"")</f>
        <v>7</v>
      </c>
      <c r="H14" s="27">
        <f ca="1">IF(,0,IFERROR(IF(COUNTIF(G$8:G14,G14)=1,SUM(OFFSET(INDIRECT("'Points attribués'!"&amp;ADDRESS(MATCH(G14,'Points attribués'!$A$3:$A$151,0)+2,2)),0,0,COUNTIF(G$8:G$122,G14),1))/COUNTIF(G$8:G$122,G14),INDIRECT(ADDRESS(MATCH(G14,G$8:G14,0)+ROW(H$7),COLUMN(H$7)))),"0"))</f>
        <v>41</v>
      </c>
      <c r="I14" s="10" t="s">
        <v>1</v>
      </c>
      <c r="J14" s="154" t="s">
        <v>190</v>
      </c>
      <c r="K14" s="133"/>
      <c r="L14" s="133"/>
      <c r="M14" s="135"/>
      <c r="N14" s="136"/>
      <c r="O14" s="151"/>
      <c r="P14" s="115">
        <f ca="1">H14+N14</f>
        <v>41</v>
      </c>
      <c r="Q14" s="116">
        <f t="shared" ref="Q14" ca="1" si="1">IFERROR(RANK(P14,$P$8:$P$927,0),"")</f>
        <v>7</v>
      </c>
    </row>
  </sheetData>
  <autoFilter ref="C7:P14">
    <filterColumn colId="5" showButton="0"/>
    <filterColumn colId="11" showButton="0"/>
    <sortState ref="C8:P14">
      <sortCondition descending="1" ref="P7:P14"/>
    </sortState>
  </autoFilter>
  <sortState ref="C8:R13">
    <sortCondition ref="R8:R13"/>
  </sortState>
  <mergeCells count="11">
    <mergeCell ref="P5:Q5"/>
    <mergeCell ref="D6:I6"/>
    <mergeCell ref="J6:O6"/>
    <mergeCell ref="P6:Q6"/>
    <mergeCell ref="B5:C6"/>
    <mergeCell ref="A10:A11"/>
    <mergeCell ref="H7:I7"/>
    <mergeCell ref="N7:O7"/>
    <mergeCell ref="D5:I5"/>
    <mergeCell ref="J5:O5"/>
    <mergeCell ref="A8:A9"/>
  </mergeCells>
  <printOptions horizontalCentered="1" verticalCentered="1"/>
  <pageMargins left="0.39370078740157483" right="0.23622047244094491" top="0.6692913385826772" bottom="0.74803149606299213" header="0.31496062992125984" footer="0.31496062992125984"/>
  <pageSetup paperSize="9" scale="80" fitToHeight="0" orientation="landscape" r:id="rId1"/>
  <headerFooter>
    <oddHeader>&amp;C&amp;"-,Gras"&amp;16FRANCE 2016
QUALIFICATION REGIONALE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B33"/>
  <sheetViews>
    <sheetView workbookViewId="0">
      <pane xSplit="3" ySplit="6" topLeftCell="F16" activePane="bottomRight" state="frozen"/>
      <selection pane="topRight" activeCell="D1" sqref="D1"/>
      <selection pane="bottomLeft" activeCell="A4" sqref="A4"/>
      <selection pane="bottomRight" activeCell="S14" sqref="S14"/>
    </sheetView>
  </sheetViews>
  <sheetFormatPr baseColWidth="10" defaultRowHeight="15" x14ac:dyDescent="0.25"/>
  <cols>
    <col min="1" max="1" width="8.85546875" style="66" bestFit="1" customWidth="1"/>
    <col min="2" max="2" width="9.28515625" style="38" customWidth="1"/>
    <col min="3" max="3" width="26.140625" style="38" customWidth="1"/>
    <col min="4" max="4" width="8.28515625" style="38" customWidth="1"/>
    <col min="5" max="5" width="8.42578125" style="38" customWidth="1"/>
    <col min="6" max="6" width="6.85546875" style="38" customWidth="1"/>
    <col min="7" max="7" width="11.42578125" style="38" customWidth="1"/>
    <col min="8" max="8" width="12" style="38" bestFit="1" customWidth="1"/>
    <col min="9" max="9" width="4" style="38" bestFit="1" customWidth="1"/>
    <col min="10" max="10" width="7.7109375" style="38" customWidth="1"/>
    <col min="11" max="11" width="8.7109375" style="38" customWidth="1"/>
    <col min="12" max="12" width="8.140625" style="38" customWidth="1"/>
    <col min="13" max="13" width="7.5703125" style="38" customWidth="1"/>
    <col min="14" max="14" width="14" style="38" bestFit="1" customWidth="1"/>
    <col min="15" max="15" width="4" style="38" bestFit="1" customWidth="1"/>
    <col min="16" max="16" width="24.42578125" style="2" customWidth="1"/>
    <col min="17" max="17" width="11.42578125" style="38"/>
    <col min="18" max="18" width="9.85546875" style="38" customWidth="1"/>
    <col min="19" max="16384" width="11.42578125" style="38"/>
  </cols>
  <sheetData>
    <row r="1" spans="1:28" ht="22.5" hidden="1" x14ac:dyDescent="0.25">
      <c r="D1" s="20" t="s">
        <v>14</v>
      </c>
      <c r="E1" s="31">
        <f>SMALL(F:F,1)</f>
        <v>161</v>
      </c>
      <c r="G1" s="20" t="s">
        <v>17</v>
      </c>
      <c r="H1" s="32">
        <f>(SUM(E1:E3)/3)*1.15</f>
        <v>188.6</v>
      </c>
      <c r="J1" s="22" t="s">
        <v>14</v>
      </c>
      <c r="K1" s="36">
        <f>SMALL(L:L,1)</f>
        <v>148</v>
      </c>
      <c r="M1" s="22" t="s">
        <v>17</v>
      </c>
      <c r="N1" s="34">
        <f>(SUM(K1:K3)/3)*1.15</f>
        <v>178.25</v>
      </c>
    </row>
    <row r="2" spans="1:28" ht="22.5" hidden="1" x14ac:dyDescent="0.25">
      <c r="D2" s="20" t="s">
        <v>15</v>
      </c>
      <c r="E2" s="31">
        <f>SMALL(F:F,2)</f>
        <v>165</v>
      </c>
      <c r="G2" s="20" t="s">
        <v>19</v>
      </c>
      <c r="H2" s="33">
        <f>ROUNDUP((SUM(E1:E3)/3)*1.15,0)</f>
        <v>189</v>
      </c>
      <c r="J2" s="22" t="s">
        <v>15</v>
      </c>
      <c r="K2" s="36">
        <f>SMALL(L:L,2)</f>
        <v>157</v>
      </c>
      <c r="M2" s="22" t="s">
        <v>19</v>
      </c>
      <c r="N2" s="35">
        <f>ROUNDUP((SUM(K1:K3)/3)*1.15,0)</f>
        <v>179</v>
      </c>
    </row>
    <row r="3" spans="1:28" ht="23.25" hidden="1" customHeight="1" x14ac:dyDescent="0.55000000000000004">
      <c r="C3" s="29"/>
      <c r="D3" s="20" t="s">
        <v>16</v>
      </c>
      <c r="E3" s="31">
        <f>SMALL(F:F,3)</f>
        <v>166</v>
      </c>
      <c r="F3" s="29"/>
      <c r="G3" s="29"/>
      <c r="I3" s="29"/>
      <c r="J3" s="22" t="s">
        <v>16</v>
      </c>
      <c r="K3" s="36">
        <f>SMALL(L:L,3)</f>
        <v>160</v>
      </c>
      <c r="L3" s="29"/>
      <c r="M3" s="29"/>
      <c r="O3" s="39"/>
    </row>
    <row r="4" spans="1:28" ht="13.5" customHeight="1" x14ac:dyDescent="0.55000000000000004">
      <c r="A4" s="14"/>
      <c r="C4" s="29"/>
      <c r="D4" s="30"/>
      <c r="E4" s="29"/>
      <c r="F4" s="29"/>
      <c r="G4" s="29"/>
      <c r="H4" s="29"/>
      <c r="I4" s="29"/>
      <c r="J4" s="39"/>
      <c r="K4" s="39"/>
      <c r="L4" s="39"/>
      <c r="M4" s="39"/>
      <c r="N4" s="39"/>
      <c r="O4" s="39"/>
    </row>
    <row r="5" spans="1:28" ht="15.75" customHeight="1" x14ac:dyDescent="0.25">
      <c r="B5" s="204" t="s">
        <v>163</v>
      </c>
      <c r="C5" s="205"/>
      <c r="D5" s="191" t="s">
        <v>27</v>
      </c>
      <c r="E5" s="192"/>
      <c r="F5" s="192"/>
      <c r="G5" s="192"/>
      <c r="H5" s="192"/>
      <c r="I5" s="193"/>
      <c r="J5" s="197" t="s">
        <v>169</v>
      </c>
      <c r="K5" s="198"/>
      <c r="L5" s="198"/>
      <c r="M5" s="198"/>
      <c r="N5" s="198"/>
      <c r="O5" s="199"/>
      <c r="P5" s="185" t="s">
        <v>9</v>
      </c>
      <c r="Q5" s="186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" customHeight="1" x14ac:dyDescent="0.25">
      <c r="B6" s="206"/>
      <c r="C6" s="207"/>
      <c r="D6" s="194" t="s">
        <v>58</v>
      </c>
      <c r="E6" s="195"/>
      <c r="F6" s="195"/>
      <c r="G6" s="195"/>
      <c r="H6" s="195"/>
      <c r="I6" s="196"/>
      <c r="J6" s="200" t="s">
        <v>59</v>
      </c>
      <c r="K6" s="201"/>
      <c r="L6" s="201"/>
      <c r="M6" s="201"/>
      <c r="N6" s="201"/>
      <c r="O6" s="202"/>
      <c r="P6" s="187" t="s">
        <v>26</v>
      </c>
      <c r="Q6" s="188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8.75" customHeight="1" thickBot="1" x14ac:dyDescent="0.3">
      <c r="A7" s="156" t="s">
        <v>174</v>
      </c>
      <c r="B7" s="157" t="s">
        <v>22</v>
      </c>
      <c r="C7" s="6" t="s">
        <v>2</v>
      </c>
      <c r="D7" s="90" t="s">
        <v>8</v>
      </c>
      <c r="E7" s="90" t="s">
        <v>21</v>
      </c>
      <c r="F7" s="90" t="s">
        <v>10</v>
      </c>
      <c r="G7" s="91" t="s">
        <v>11</v>
      </c>
      <c r="H7" s="189" t="s">
        <v>4</v>
      </c>
      <c r="I7" s="190"/>
      <c r="J7" s="22" t="s">
        <v>8</v>
      </c>
      <c r="K7" s="22" t="s">
        <v>12</v>
      </c>
      <c r="L7" s="22" t="s">
        <v>13</v>
      </c>
      <c r="M7" s="23" t="s">
        <v>11</v>
      </c>
      <c r="N7" s="203" t="s">
        <v>4</v>
      </c>
      <c r="O7" s="203"/>
      <c r="P7" s="114" t="s">
        <v>3</v>
      </c>
      <c r="Q7" s="114" t="s">
        <v>20</v>
      </c>
    </row>
    <row r="8" spans="1:28" ht="15" customHeight="1" x14ac:dyDescent="0.25">
      <c r="A8" s="181" t="s">
        <v>40</v>
      </c>
      <c r="B8" s="159">
        <v>1</v>
      </c>
      <c r="C8" s="84" t="s">
        <v>97</v>
      </c>
      <c r="D8" s="92">
        <v>78</v>
      </c>
      <c r="E8" s="92">
        <v>83</v>
      </c>
      <c r="F8" s="92">
        <f>SUM(D8+E8)</f>
        <v>161</v>
      </c>
      <c r="G8" s="93">
        <f>IFERROR(RANK(F8,$F$8:$F$919,1),"")</f>
        <v>1</v>
      </c>
      <c r="H8" s="94">
        <f ca="1">IF(,0,IFERROR(IF(COUNTIF(G$8:G8,G8)=1,SUM(OFFSET(INDIRECT("'Points attribués'!"&amp;ADDRESS(MATCH(G8,'Points attribués'!$A$3:$A$151,0)+2,2)),0,0,COUNTIF(G$8:G$119,G8),1))/COUNTIF(G$8:G$119,G8),INDIRECT(ADDRESS(MATCH(G8,G$8:G8,0)+ROW(H$7),COLUMN(H$7)))),"0"))</f>
        <v>135</v>
      </c>
      <c r="I8" s="95" t="s">
        <v>1</v>
      </c>
      <c r="J8" s="37">
        <v>82</v>
      </c>
      <c r="K8" s="37">
        <v>78</v>
      </c>
      <c r="L8" s="37">
        <f>SUM(J8+K8)</f>
        <v>160</v>
      </c>
      <c r="M8" s="24">
        <f>IFERROR(RANK(L8,$L$8:$L$919,1),"")</f>
        <v>3</v>
      </c>
      <c r="N8" s="28">
        <f ca="1">IF(,0,IFERROR(IF(COUNTIF(M$8:M8,M8)=1,SUM(OFFSET(INDIRECT("'Points attribués'!"&amp;ADDRESS(MATCH(M8,'Points attribués'!$A$3:$A$151,0)+2,2)),0,0,COUNTIF(M$8:M$119,M8),1))/COUNTIF(M$8:M$119,M8),INDIRECT(ADDRESS(MATCH(M8,M$8:M8,0)+ROW(N$7),COLUMN(N$7)))),"0"))</f>
        <v>81</v>
      </c>
      <c r="O8" s="26" t="s">
        <v>1</v>
      </c>
      <c r="P8" s="115">
        <f ca="1">H8+N8</f>
        <v>216</v>
      </c>
      <c r="Q8" s="224">
        <f t="shared" ref="Q8:Q31" ca="1" si="0">IFERROR(RANK(P8,$P$8:$P$919,0),"")</f>
        <v>1</v>
      </c>
      <c r="R8" s="38" t="s">
        <v>192</v>
      </c>
    </row>
    <row r="9" spans="1:28" x14ac:dyDescent="0.25">
      <c r="A9" s="184"/>
      <c r="B9" s="41">
        <v>2</v>
      </c>
      <c r="C9" s="14" t="s">
        <v>101</v>
      </c>
      <c r="D9" s="92">
        <v>82</v>
      </c>
      <c r="E9" s="92">
        <v>84</v>
      </c>
      <c r="F9" s="92">
        <f>SUM(D9+E9)</f>
        <v>166</v>
      </c>
      <c r="G9" s="93">
        <f>IFERROR(RANK(F9,$F$8:$F$919,1),"")</f>
        <v>3</v>
      </c>
      <c r="H9" s="94">
        <f ca="1">IF(,0,IFERROR(IF(COUNTIF(G$8:G9,G9)=1,SUM(OFFSET(INDIRECT("'Points attribués'!"&amp;ADDRESS(MATCH(G9,'Points attribués'!$A$3:$A$151,0)+2,2)),0,0,COUNTIF(G$8:G$119,G9),1))/COUNTIF(G$8:G$119,G9),INDIRECT(ADDRESS(MATCH(G9,G$8:G9,0)+ROW(H$7),COLUMN(H$7)))),"0"))</f>
        <v>81</v>
      </c>
      <c r="I9" s="95" t="s">
        <v>1</v>
      </c>
      <c r="J9" s="37">
        <v>77</v>
      </c>
      <c r="K9" s="37">
        <v>71</v>
      </c>
      <c r="L9" s="37">
        <f>SUM(J9+K9)</f>
        <v>148</v>
      </c>
      <c r="M9" s="24">
        <f>IFERROR(RANK(L9,$L$8:$L$919,1),"")</f>
        <v>1</v>
      </c>
      <c r="N9" s="28">
        <f ca="1">IF(,0,IFERROR(IF(COUNTIF(M$8:M9,M9)=1,SUM(OFFSET(INDIRECT("'Points attribués'!"&amp;ADDRESS(MATCH(M9,'Points attribués'!$A$3:$A$151,0)+2,2)),0,0,COUNTIF(M$8:M$119,M9),1))/COUNTIF(M$8:M$119,M9),INDIRECT(ADDRESS(MATCH(M9,M$8:M9,0)+ROW(N$7),COLUMN(N$7)))),"0"))</f>
        <v>135</v>
      </c>
      <c r="O9" s="25" t="s">
        <v>1</v>
      </c>
      <c r="P9" s="115">
        <f ca="1">H9+N9</f>
        <v>216</v>
      </c>
      <c r="Q9" s="116">
        <f t="shared" ca="1" si="0"/>
        <v>1</v>
      </c>
    </row>
    <row r="10" spans="1:28" ht="15.75" thickBot="1" x14ac:dyDescent="0.3">
      <c r="A10" s="208"/>
      <c r="B10" s="160">
        <v>3</v>
      </c>
      <c r="C10" s="161" t="s">
        <v>96</v>
      </c>
      <c r="D10" s="92">
        <v>83</v>
      </c>
      <c r="E10" s="92">
        <v>84</v>
      </c>
      <c r="F10" s="92">
        <f>SUM(D10+E10)</f>
        <v>167</v>
      </c>
      <c r="G10" s="93">
        <f>IFERROR(RANK(F10,$F$8:$F$919,1),"")</f>
        <v>4</v>
      </c>
      <c r="H10" s="94">
        <f ca="1">IF(,0,IFERROR(IF(COUNTIF(G$8:G10,G10)=1,SUM(OFFSET(INDIRECT("'Points attribués'!"&amp;ADDRESS(MATCH(G10,'Points attribués'!$A$3:$A$151,0)+2,2)),0,0,COUNTIF(G$8:G$119,G10),1))/COUNTIF(G$8:G$119,G10),INDIRECT(ADDRESS(MATCH(G10,G$8:G10,0)+ROW(H$7),COLUMN(H$7)))),"0"))</f>
        <v>57.333333333333336</v>
      </c>
      <c r="I10" s="95" t="s">
        <v>1</v>
      </c>
      <c r="J10" s="37">
        <v>77</v>
      </c>
      <c r="K10" s="37">
        <v>80</v>
      </c>
      <c r="L10" s="37">
        <f>SUM(J10+K10)</f>
        <v>157</v>
      </c>
      <c r="M10" s="24">
        <f>IFERROR(RANK(L10,$L$8:$L$919,1),"")</f>
        <v>2</v>
      </c>
      <c r="N10" s="28">
        <f ca="1">IF(,0,IFERROR(IF(COUNTIF(M$8:M10,M10)=1,SUM(OFFSET(INDIRECT("'Points attribués'!"&amp;ADDRESS(MATCH(M10,'Points attribués'!$A$3:$A$151,0)+2,2)),0,0,COUNTIF(M$8:M$119,M10),1))/COUNTIF(M$8:M$119,M10),INDIRECT(ADDRESS(MATCH(M10,M$8:M10,0)+ROW(N$7),COLUMN(N$7)))),"0"))</f>
        <v>101</v>
      </c>
      <c r="O10" s="25" t="s">
        <v>1</v>
      </c>
      <c r="P10" s="115">
        <f ca="1">H10+N10</f>
        <v>158.33333333333334</v>
      </c>
      <c r="Q10" s="116">
        <f t="shared" ca="1" si="0"/>
        <v>3</v>
      </c>
    </row>
    <row r="11" spans="1:28" x14ac:dyDescent="0.25">
      <c r="A11" s="184" t="s">
        <v>41</v>
      </c>
      <c r="B11" s="158">
        <v>4</v>
      </c>
      <c r="C11" s="42" t="s">
        <v>99</v>
      </c>
      <c r="D11" s="92">
        <v>83</v>
      </c>
      <c r="E11" s="92">
        <v>82</v>
      </c>
      <c r="F11" s="92">
        <f>SUM(D11+E11)</f>
        <v>165</v>
      </c>
      <c r="G11" s="93">
        <f>IFERROR(RANK(F11,$F$8:$F$919,1),"")</f>
        <v>2</v>
      </c>
      <c r="H11" s="94">
        <f ca="1">IF(,0,IFERROR(IF(COUNTIF(G$8:G11,G11)=1,SUM(OFFSET(INDIRECT("'Points attribués'!"&amp;ADDRESS(MATCH(G11,'Points attribués'!$A$3:$A$151,0)+2,2)),0,0,COUNTIF(G$8:G$119,G11),1))/COUNTIF(G$8:G$119,G11),INDIRECT(ADDRESS(MATCH(G11,G$8:G11,0)+ROW(H$7),COLUMN(H$7)))),"0"))</f>
        <v>101</v>
      </c>
      <c r="I11" s="95" t="s">
        <v>1</v>
      </c>
      <c r="J11" s="37">
        <v>83</v>
      </c>
      <c r="K11" s="37">
        <v>88</v>
      </c>
      <c r="L11" s="37">
        <f>SUM(J11+K11)</f>
        <v>171</v>
      </c>
      <c r="M11" s="24">
        <f>IFERROR(RANK(L11,$L$8:$L$919,1),"")</f>
        <v>9</v>
      </c>
      <c r="N11" s="28">
        <f ca="1">IF(,0,IFERROR(IF(COUNTIF(M$8:M11,M11)=1,SUM(OFFSET(INDIRECT("'Points attribués'!"&amp;ADDRESS(MATCH(M11,'Points attribués'!$A$3:$A$151,0)+2,2)),0,0,COUNTIF(M$8:M$119,M11),1))/COUNTIF(M$8:M$119,M11),INDIRECT(ADDRESS(MATCH(M11,M$8:M11,0)+ROW(N$7),COLUMN(N$7)))),"0"))</f>
        <v>25.5</v>
      </c>
      <c r="O11" s="25" t="s">
        <v>1</v>
      </c>
      <c r="P11" s="115">
        <f ca="1">H11+N11</f>
        <v>126.5</v>
      </c>
      <c r="Q11" s="116">
        <f t="shared" ca="1" si="0"/>
        <v>4</v>
      </c>
    </row>
    <row r="12" spans="1:28" x14ac:dyDescent="0.25">
      <c r="A12" s="184"/>
      <c r="B12" s="41">
        <v>5</v>
      </c>
      <c r="C12" s="14" t="s">
        <v>103</v>
      </c>
      <c r="D12" s="92">
        <v>93</v>
      </c>
      <c r="E12" s="92">
        <v>86</v>
      </c>
      <c r="F12" s="92">
        <f>SUM(D12+E12)</f>
        <v>179</v>
      </c>
      <c r="G12" s="93">
        <f>IFERROR(RANK(F12,$F$8:$F$919,1),"")</f>
        <v>9</v>
      </c>
      <c r="H12" s="94">
        <f ca="1">IF(,0,IFERROR(IF(COUNTIF(G$8:G12,G12)=1,SUM(OFFSET(INDIRECT("'Points attribués'!"&amp;ADDRESS(MATCH(G12,'Points attribués'!$A$3:$A$151,0)+2,2)),0,0,COUNTIF(G$8:G$119,G12),1))/COUNTIF(G$8:G$119,G12),INDIRECT(ADDRESS(MATCH(G12,G$8:G12,0)+ROW(H$7),COLUMN(H$7)))),"0"))</f>
        <v>27</v>
      </c>
      <c r="I12" s="95" t="s">
        <v>1</v>
      </c>
      <c r="J12" s="37">
        <v>82</v>
      </c>
      <c r="K12" s="37">
        <v>81</v>
      </c>
      <c r="L12" s="37">
        <f>SUM(J12+K12)</f>
        <v>163</v>
      </c>
      <c r="M12" s="24">
        <f>IFERROR(RANK(L12,$L$8:$L$919,1),"")</f>
        <v>4</v>
      </c>
      <c r="N12" s="28">
        <f ca="1">IF(,0,IFERROR(IF(COUNTIF(M$8:M12,M12)=1,SUM(OFFSET(INDIRECT("'Points attribués'!"&amp;ADDRESS(MATCH(M12,'Points attribués'!$A$3:$A$151,0)+2,2)),0,0,COUNTIF(M$8:M$119,M12),1))/COUNTIF(M$8:M$119,M12),INDIRECT(ADDRESS(MATCH(M12,M$8:M12,0)+ROW(N$7),COLUMN(N$7)))),"0"))</f>
        <v>62.5</v>
      </c>
      <c r="O12" s="25" t="s">
        <v>1</v>
      </c>
      <c r="P12" s="115">
        <f ca="1">H12+N12</f>
        <v>89.5</v>
      </c>
      <c r="Q12" s="116">
        <f t="shared" ca="1" si="0"/>
        <v>5</v>
      </c>
    </row>
    <row r="13" spans="1:28" ht="15.75" thickBot="1" x14ac:dyDescent="0.3">
      <c r="A13" s="184"/>
      <c r="B13" s="79">
        <v>6</v>
      </c>
      <c r="C13" s="69" t="s">
        <v>111</v>
      </c>
      <c r="D13" s="92">
        <v>91</v>
      </c>
      <c r="E13" s="92">
        <v>90</v>
      </c>
      <c r="F13" s="92">
        <f>SUM(D13+E13)</f>
        <v>181</v>
      </c>
      <c r="G13" s="93">
        <f>IFERROR(RANK(F13,$F$8:$F$919,1),"")</f>
        <v>10</v>
      </c>
      <c r="H13" s="94">
        <f ca="1">IF(,0,IFERROR(IF(COUNTIF(G$8:G13,G13)=1,SUM(OFFSET(INDIRECT("'Points attribués'!"&amp;ADDRESS(MATCH(G13,'Points attribués'!$A$3:$A$151,0)+2,2)),0,0,COUNTIF(G$8:G$119,G13),1))/COUNTIF(G$8:G$119,G13),INDIRECT(ADDRESS(MATCH(G13,G$8:G13,0)+ROW(H$7),COLUMN(H$7)))),"0"))</f>
        <v>22</v>
      </c>
      <c r="I13" s="95" t="s">
        <v>1</v>
      </c>
      <c r="J13" s="37">
        <v>79</v>
      </c>
      <c r="K13" s="37">
        <v>84</v>
      </c>
      <c r="L13" s="37">
        <f>SUM(J13+K13)</f>
        <v>163</v>
      </c>
      <c r="M13" s="24">
        <f>IFERROR(RANK(L13,$L$8:$L$919,1),"")</f>
        <v>4</v>
      </c>
      <c r="N13" s="28">
        <f ca="1">IF(,0,IFERROR(IF(COUNTIF(M$8:M13,M13)=1,SUM(OFFSET(INDIRECT("'Points attribués'!"&amp;ADDRESS(MATCH(M13,'Points attribués'!$A$3:$A$151,0)+2,2)),0,0,COUNTIF(M$8:M$119,M13),1))/COUNTIF(M$8:M$119,M13),INDIRECT(ADDRESS(MATCH(M13,M$8:M13,0)+ROW(N$7),COLUMN(N$7)))),"0"))</f>
        <v>62.5</v>
      </c>
      <c r="O13" s="25" t="s">
        <v>1</v>
      </c>
      <c r="P13" s="115">
        <f ca="1">H13+N13</f>
        <v>84.5</v>
      </c>
      <c r="Q13" s="116">
        <f t="shared" ca="1" si="0"/>
        <v>6</v>
      </c>
    </row>
    <row r="14" spans="1:28" x14ac:dyDescent="0.25">
      <c r="A14" s="181" t="s">
        <v>42</v>
      </c>
      <c r="B14" s="159">
        <v>7</v>
      </c>
      <c r="C14" s="84" t="s">
        <v>102</v>
      </c>
      <c r="D14" s="92">
        <v>86</v>
      </c>
      <c r="E14" s="92">
        <v>86</v>
      </c>
      <c r="F14" s="92">
        <f>SUM(D14+E14)</f>
        <v>172</v>
      </c>
      <c r="G14" s="93">
        <f>IFERROR(RANK(F14,$F$8:$F$919,1),"")</f>
        <v>8</v>
      </c>
      <c r="H14" s="94">
        <f ca="1">IF(,0,IFERROR(IF(COUNTIF(G$8:G14,G14)=1,SUM(OFFSET(INDIRECT("'Points attribués'!"&amp;ADDRESS(MATCH(G14,'Points attribués'!$A$3:$A$151,0)+2,2)),0,0,COUNTIF(G$8:G$119,G14),1))/COUNTIF(G$8:G$119,G14),INDIRECT(ADDRESS(MATCH(G14,G$8:G14,0)+ROW(H$7),COLUMN(H$7)))),"0"))</f>
        <v>34</v>
      </c>
      <c r="I14" s="95" t="s">
        <v>1</v>
      </c>
      <c r="J14" s="37">
        <v>82</v>
      </c>
      <c r="K14" s="37">
        <v>82</v>
      </c>
      <c r="L14" s="37">
        <f>SUM(J14+K14)</f>
        <v>164</v>
      </c>
      <c r="M14" s="24">
        <f>IFERROR(RANK(L14,$L$8:$L$919,1),"")</f>
        <v>6</v>
      </c>
      <c r="N14" s="28">
        <f ca="1">IF(,0,IFERROR(IF(COUNTIF(M$8:M14,M14)=1,SUM(OFFSET(INDIRECT("'Points attribués'!"&amp;ADDRESS(MATCH(M14,'Points attribués'!$A$3:$A$151,0)+2,2)),0,0,COUNTIF(M$8:M$119,M14),1))/COUNTIF(M$8:M$119,M14),INDIRECT(ADDRESS(MATCH(M14,M$8:M14,0)+ROW(N$7),COLUMN(N$7)))),"0"))</f>
        <v>47</v>
      </c>
      <c r="O14" s="25" t="s">
        <v>1</v>
      </c>
      <c r="P14" s="115">
        <f ca="1">H14+N14</f>
        <v>81</v>
      </c>
      <c r="Q14" s="116">
        <f t="shared" ca="1" si="0"/>
        <v>7</v>
      </c>
    </row>
    <row r="15" spans="1:28" x14ac:dyDescent="0.25">
      <c r="A15" s="184"/>
      <c r="B15" s="79">
        <v>8</v>
      </c>
      <c r="C15" s="69" t="s">
        <v>98</v>
      </c>
      <c r="D15" s="97">
        <v>84</v>
      </c>
      <c r="E15" s="97">
        <v>83</v>
      </c>
      <c r="F15" s="97">
        <f>SUM(D15+E15)</f>
        <v>167</v>
      </c>
      <c r="G15" s="98">
        <f>IFERROR(RANK(F15,$F$8:$F$919,1),"")</f>
        <v>4</v>
      </c>
      <c r="H15" s="99">
        <f ca="1">IF(,0,IFERROR(IF(COUNTIF(G$8:G15,G15)=1,SUM(OFFSET(INDIRECT("'Points attribués'!"&amp;ADDRESS(MATCH(G15,'Points attribués'!$A$3:$A$151,0)+2,2)),0,0,COUNTIF(G$8:G$119,G15),1))/COUNTIF(G$8:G$119,G15),INDIRECT(ADDRESS(MATCH(G15,G$8:G15,0)+ROW(H$7),COLUMN(H$7)))),"0"))</f>
        <v>57.333333333333336</v>
      </c>
      <c r="I15" s="100" t="s">
        <v>1</v>
      </c>
      <c r="J15" s="70">
        <v>91</v>
      </c>
      <c r="K15" s="223">
        <v>84</v>
      </c>
      <c r="L15" s="70">
        <f>SUM(J15+K15)</f>
        <v>175</v>
      </c>
      <c r="M15" s="71">
        <f>IFERROR(RANK(L15,$L$8:$L$919,1),"")</f>
        <v>13</v>
      </c>
      <c r="N15" s="72">
        <f ca="1">IF(,0,IFERROR(IF(COUNTIF(M$8:M15,M15)=1,SUM(OFFSET(INDIRECT("'Points attribués'!"&amp;ADDRESS(MATCH(M15,'Points attribués'!$A$3:$A$151,0)+2,2)),0,0,COUNTIF(M$8:M$119,M15),1))/COUNTIF(M$8:M$119,M15),INDIRECT(ADDRESS(MATCH(M15,M$8:M15,0)+ROW(N$7),COLUMN(N$7)))),"0"))</f>
        <v>18</v>
      </c>
      <c r="O15" s="80" t="s">
        <v>1</v>
      </c>
      <c r="P15" s="121">
        <f ca="1">H15+N15</f>
        <v>75.333333333333343</v>
      </c>
      <c r="Q15" s="122">
        <f t="shared" ca="1" si="0"/>
        <v>8</v>
      </c>
    </row>
    <row r="16" spans="1:28" ht="15.75" thickBot="1" x14ac:dyDescent="0.3">
      <c r="A16" s="208"/>
      <c r="B16" s="160">
        <v>9</v>
      </c>
      <c r="C16" s="161" t="s">
        <v>105</v>
      </c>
      <c r="D16" s="92">
        <v>83</v>
      </c>
      <c r="E16" s="92">
        <v>84</v>
      </c>
      <c r="F16" s="92">
        <f>SUM(D16+E16)</f>
        <v>167</v>
      </c>
      <c r="G16" s="93">
        <f>IFERROR(RANK(F16,$F$8:$F$919,1),"")</f>
        <v>4</v>
      </c>
      <c r="H16" s="94">
        <f ca="1">IF(,0,IFERROR(IF(COUNTIF(G$8:G16,G16)=1,SUM(OFFSET(INDIRECT("'Points attribués'!"&amp;ADDRESS(MATCH(G16,'Points attribués'!$A$3:$A$151,0)+2,2)),0,0,COUNTIF(G$8:G$119,G16),1))/COUNTIF(G$8:G$119,G16),INDIRECT(ADDRESS(MATCH(G16,G$8:G16,0)+ROW(H$7),COLUMN(H$7)))),"0"))</f>
        <v>57.333333333333336</v>
      </c>
      <c r="I16" s="95" t="s">
        <v>1</v>
      </c>
      <c r="J16" s="37">
        <v>88</v>
      </c>
      <c r="K16" s="37">
        <v>90</v>
      </c>
      <c r="L16" s="37">
        <f>SUM(J16+K16)</f>
        <v>178</v>
      </c>
      <c r="M16" s="24">
        <f>IFERROR(RANK(L16,$L$8:$L$919,1),"")</f>
        <v>15</v>
      </c>
      <c r="N16" s="28">
        <f ca="1">IF(,0,IFERROR(IF(COUNTIF(M$8:M16,M16)=1,SUM(OFFSET(INDIRECT("'Points attribués'!"&amp;ADDRESS(MATCH(M16,'Points attribués'!$A$3:$A$151,0)+2,2)),0,0,COUNTIF(M$8:M$119,M16),1))/COUNTIF(M$8:M$119,M16),INDIRECT(ADDRESS(MATCH(M16,M$8:M16,0)+ROW(N$7),COLUMN(N$7)))),"0"))</f>
        <v>15.5</v>
      </c>
      <c r="O16" s="25" t="s">
        <v>1</v>
      </c>
      <c r="P16" s="115">
        <f ca="1">H16+N16</f>
        <v>72.833333333333343</v>
      </c>
      <c r="Q16" s="116">
        <f t="shared" ca="1" si="0"/>
        <v>9</v>
      </c>
    </row>
    <row r="17" spans="1:17" ht="15.75" thickBot="1" x14ac:dyDescent="0.3">
      <c r="A17" s="184" t="s">
        <v>43</v>
      </c>
      <c r="B17" s="165">
        <v>10</v>
      </c>
      <c r="C17" s="162" t="s">
        <v>100</v>
      </c>
      <c r="D17" s="97">
        <v>93</v>
      </c>
      <c r="E17" s="97">
        <v>88</v>
      </c>
      <c r="F17" s="97">
        <f>SUM(D17+E17)</f>
        <v>181</v>
      </c>
      <c r="G17" s="98">
        <f>IFERROR(RANK(F17,$F$8:$F$919,1),"")</f>
        <v>10</v>
      </c>
      <c r="H17" s="99">
        <f ca="1">IF(,0,IFERROR(IF(COUNTIF(G$8:G17,G17)=1,SUM(OFFSET(INDIRECT("'Points attribués'!"&amp;ADDRESS(MATCH(G17,'Points attribués'!$A$3:$A$151,0)+2,2)),0,0,COUNTIF(G$8:G$119,G17),1))/COUNTIF(G$8:G$119,G17),INDIRECT(ADDRESS(MATCH(G17,G$8:G17,0)+ROW(H$7),COLUMN(H$7)))),"0"))</f>
        <v>22</v>
      </c>
      <c r="I17" s="100" t="s">
        <v>1</v>
      </c>
      <c r="J17" s="70">
        <v>84</v>
      </c>
      <c r="K17" s="70">
        <v>83</v>
      </c>
      <c r="L17" s="70">
        <f>SUM(J17+K17)</f>
        <v>167</v>
      </c>
      <c r="M17" s="71">
        <f>IFERROR(RANK(L17,$L$8:$L$919,1),"")</f>
        <v>7</v>
      </c>
      <c r="N17" s="72">
        <f ca="1">IF(,0,IFERROR(IF(COUNTIF(M$8:M17,M17)=1,SUM(OFFSET(INDIRECT("'Points attribués'!"&amp;ADDRESS(MATCH(M17,'Points attribués'!$A$3:$A$151,0)+2,2)),0,0,COUNTIF(M$8:M$119,M17),1))/COUNTIF(M$8:M$119,M17),INDIRECT(ADDRESS(MATCH(M17,M$8:M17,0)+ROW(N$7),COLUMN(N$7)))),"0"))</f>
        <v>41</v>
      </c>
      <c r="O17" s="80" t="s">
        <v>1</v>
      </c>
      <c r="P17" s="121">
        <f ca="1">H17+N17</f>
        <v>63</v>
      </c>
      <c r="Q17" s="122">
        <f t="shared" ca="1" si="0"/>
        <v>10</v>
      </c>
    </row>
    <row r="18" spans="1:17" ht="15.75" thickTop="1" x14ac:dyDescent="0.25">
      <c r="A18" s="184"/>
      <c r="B18" s="54">
        <v>11</v>
      </c>
      <c r="C18" s="74" t="s">
        <v>104</v>
      </c>
      <c r="D18" s="101">
        <v>82</v>
      </c>
      <c r="E18" s="101">
        <v>87</v>
      </c>
      <c r="F18" s="101">
        <f>SUM(D18+E18)</f>
        <v>169</v>
      </c>
      <c r="G18" s="102">
        <f>IFERROR(RANK(F18,$F$8:$F$919,1),"")</f>
        <v>7</v>
      </c>
      <c r="H18" s="103">
        <f ca="1">IF(,0,IFERROR(IF(COUNTIF(G$8:G18,G18)=1,SUM(OFFSET(INDIRECT("'Points attribués'!"&amp;ADDRESS(MATCH(G18,'Points attribués'!$A$3:$A$151,0)+2,2)),0,0,COUNTIF(G$8:G$119,G18),1))/COUNTIF(G$8:G$119,G18),INDIRECT(ADDRESS(MATCH(G18,G$8:G18,0)+ROW(H$7),COLUMN(H$7)))),"0"))</f>
        <v>41</v>
      </c>
      <c r="I18" s="104" t="s">
        <v>1</v>
      </c>
      <c r="J18" s="130">
        <v>80</v>
      </c>
      <c r="K18" s="130">
        <v>94</v>
      </c>
      <c r="L18" s="130">
        <f>SUM(J18+K18)</f>
        <v>174</v>
      </c>
      <c r="M18" s="76">
        <f>IFERROR(RANK(L18,$L$8:$L$919,1),"")</f>
        <v>11</v>
      </c>
      <c r="N18" s="77">
        <f ca="1">IF(,0,IFERROR(IF(COUNTIF(M$8:M18,M18)=1,SUM(OFFSET(INDIRECT("'Points attribués'!"&amp;ADDRESS(MATCH(M18,'Points attribués'!$A$3:$A$151,0)+2,2)),0,0,COUNTIF(M$8:M$119,M18),1))/COUNTIF(M$8:M$119,M18),INDIRECT(ADDRESS(MATCH(M18,M$8:M18,0)+ROW(N$7),COLUMN(N$7)))),"0"))</f>
        <v>19.5</v>
      </c>
      <c r="O18" s="131" t="s">
        <v>1</v>
      </c>
      <c r="P18" s="123">
        <f ca="1">H18+N18</f>
        <v>60.5</v>
      </c>
      <c r="Q18" s="124">
        <f t="shared" ca="1" si="0"/>
        <v>11</v>
      </c>
    </row>
    <row r="19" spans="1:17" ht="15.75" thickBot="1" x14ac:dyDescent="0.3">
      <c r="A19" s="184"/>
      <c r="B19" s="69">
        <v>12</v>
      </c>
      <c r="C19" s="69" t="s">
        <v>108</v>
      </c>
      <c r="D19" s="92">
        <v>88</v>
      </c>
      <c r="E19" s="92">
        <v>98</v>
      </c>
      <c r="F19" s="92">
        <f>SUM(D19+E19)</f>
        <v>186</v>
      </c>
      <c r="G19" s="93">
        <f>IFERROR(RANK(F19,$F$8:$F$919,1),"")</f>
        <v>14</v>
      </c>
      <c r="H19" s="94">
        <f ca="1">IF(,0,IFERROR(IF(COUNTIF(G$8:G19,G19)=1,SUM(OFFSET(INDIRECT("'Points attribués'!"&amp;ADDRESS(MATCH(G19,'Points attribués'!$A$3:$A$151,0)+2,2)),0,0,COUNTIF(G$8:G$119,G19),1))/COUNTIF(G$8:G$119,G19),INDIRECT(ADDRESS(MATCH(G19,G$8:G19,0)+ROW(H$7),COLUMN(H$7)))),"0"))</f>
        <v>17</v>
      </c>
      <c r="I19" s="95" t="s">
        <v>1</v>
      </c>
      <c r="J19" s="37">
        <v>78</v>
      </c>
      <c r="K19" s="82">
        <v>92</v>
      </c>
      <c r="L19" s="82">
        <f>SUM(J19+K19)</f>
        <v>170</v>
      </c>
      <c r="M19" s="24">
        <f>IFERROR(RANK(L19,$L$8:$L$919,1),"")</f>
        <v>8</v>
      </c>
      <c r="N19" s="28">
        <f ca="1">IF(,0,IFERROR(IF(COUNTIF(M$8:M19,M19)=1,SUM(OFFSET(INDIRECT("'Points attribués'!"&amp;ADDRESS(MATCH(M19,'Points attribués'!$A$3:$A$151,0)+2,2)),0,0,COUNTIF(M$8:M$119,M19),1))/COUNTIF(M$8:M$119,M19),INDIRECT(ADDRESS(MATCH(M19,M$8:M19,0)+ROW(N$7),COLUMN(N$7)))),"0"))</f>
        <v>34</v>
      </c>
      <c r="O19" s="25" t="s">
        <v>1</v>
      </c>
      <c r="P19" s="115">
        <f ca="1">H19+N19</f>
        <v>51</v>
      </c>
      <c r="Q19" s="116">
        <f t="shared" ca="1" si="0"/>
        <v>12</v>
      </c>
    </row>
    <row r="20" spans="1:17" x14ac:dyDescent="0.25">
      <c r="A20" s="181" t="s">
        <v>44</v>
      </c>
      <c r="B20" s="84">
        <v>13</v>
      </c>
      <c r="C20" s="84" t="s">
        <v>109</v>
      </c>
      <c r="D20" s="92">
        <v>85</v>
      </c>
      <c r="E20" s="92">
        <v>99</v>
      </c>
      <c r="F20" s="92">
        <f>SUM(D20+E20)</f>
        <v>184</v>
      </c>
      <c r="G20" s="93">
        <f>IFERROR(RANK(F20,$F$8:$F$919,1),"")</f>
        <v>13</v>
      </c>
      <c r="H20" s="94">
        <f ca="1">IF(,0,IFERROR(IF(COUNTIF(G$8:G20,G20)=1,SUM(OFFSET(INDIRECT("'Points attribués'!"&amp;ADDRESS(MATCH(G20,'Points attribués'!$A$3:$A$151,0)+2,2)),0,0,COUNTIF(G$8:G$119,G20),1))/COUNTIF(G$8:G$119,G20),INDIRECT(ADDRESS(MATCH(G20,G$8:G20,0)+ROW(H$7),COLUMN(H$7)))),"0"))</f>
        <v>18</v>
      </c>
      <c r="I20" s="95" t="s">
        <v>1</v>
      </c>
      <c r="J20" s="37">
        <v>87</v>
      </c>
      <c r="K20" s="82">
        <v>84</v>
      </c>
      <c r="L20" s="82">
        <f>SUM(J20+K20)</f>
        <v>171</v>
      </c>
      <c r="M20" s="24">
        <f>IFERROR(RANK(L20,$L$8:$L$919,1),"")</f>
        <v>9</v>
      </c>
      <c r="N20" s="28">
        <f ca="1">IF(,0,IFERROR(IF(COUNTIF(M$8:M20,M20)=1,SUM(OFFSET(INDIRECT("'Points attribués'!"&amp;ADDRESS(MATCH(M20,'Points attribués'!$A$3:$A$151,0)+2,2)),0,0,COUNTIF(M$8:M$119,M20),1))/COUNTIF(M$8:M$119,M20),INDIRECT(ADDRESS(MATCH(M20,M$8:M20,0)+ROW(N$7),COLUMN(N$7)))),"0"))</f>
        <v>25.5</v>
      </c>
      <c r="O20" s="25" t="s">
        <v>1</v>
      </c>
      <c r="P20" s="115">
        <f ca="1">H20+N20</f>
        <v>43.5</v>
      </c>
      <c r="Q20" s="116">
        <f t="shared" ca="1" si="0"/>
        <v>13</v>
      </c>
    </row>
    <row r="21" spans="1:17" x14ac:dyDescent="0.25">
      <c r="A21" s="184"/>
      <c r="B21" s="14">
        <v>14</v>
      </c>
      <c r="C21" s="14" t="s">
        <v>112</v>
      </c>
      <c r="D21" s="92">
        <v>86</v>
      </c>
      <c r="E21" s="92">
        <v>96</v>
      </c>
      <c r="F21" s="92">
        <f>SUM(D21+E21)</f>
        <v>182</v>
      </c>
      <c r="G21" s="93">
        <f>IFERROR(RANK(F21,$F$8:$F$919,1),"")</f>
        <v>12</v>
      </c>
      <c r="H21" s="94">
        <f ca="1">IF(,0,IFERROR(IF(COUNTIF(G$8:G21,G21)=1,SUM(OFFSET(INDIRECT("'Points attribués'!"&amp;ADDRESS(MATCH(G21,'Points attribués'!$A$3:$A$151,0)+2,2)),0,0,COUNTIF(G$8:G$119,G21),1))/COUNTIF(G$8:G$119,G21),INDIRECT(ADDRESS(MATCH(G21,G$8:G21,0)+ROW(H$7),COLUMN(H$7)))),"0"))</f>
        <v>19</v>
      </c>
      <c r="I21" s="95" t="s">
        <v>1</v>
      </c>
      <c r="J21" s="37">
        <v>88</v>
      </c>
      <c r="K21" s="82">
        <v>86</v>
      </c>
      <c r="L21" s="82">
        <f>SUM(J21+K21)</f>
        <v>174</v>
      </c>
      <c r="M21" s="24">
        <f>IFERROR(RANK(L21,$L$8:$L$919,1),"")</f>
        <v>11</v>
      </c>
      <c r="N21" s="28">
        <f ca="1">IF(,0,IFERROR(IF(COUNTIF(M$8:M21,M21)=1,SUM(OFFSET(INDIRECT("'Points attribués'!"&amp;ADDRESS(MATCH(M21,'Points attribués'!$A$3:$A$151,0)+2,2)),0,0,COUNTIF(M$8:M$119,M21),1))/COUNTIF(M$8:M$119,M21),INDIRECT(ADDRESS(MATCH(M21,M$8:M21,0)+ROW(N$7),COLUMN(N$7)))),"0"))</f>
        <v>19.5</v>
      </c>
      <c r="O21" s="25" t="s">
        <v>1</v>
      </c>
      <c r="P21" s="115">
        <f ca="1">H21+N21</f>
        <v>38.5</v>
      </c>
      <c r="Q21" s="116">
        <f t="shared" ca="1" si="0"/>
        <v>14</v>
      </c>
    </row>
    <row r="22" spans="1:17" ht="15.75" thickBot="1" x14ac:dyDescent="0.3">
      <c r="A22" s="208"/>
      <c r="B22" s="161">
        <v>15</v>
      </c>
      <c r="C22" s="161" t="s">
        <v>110</v>
      </c>
      <c r="D22" s="92">
        <v>98</v>
      </c>
      <c r="E22" s="92">
        <v>92</v>
      </c>
      <c r="F22" s="92">
        <f>SUM(D22+E22)</f>
        <v>190</v>
      </c>
      <c r="G22" s="93">
        <f>IFERROR(RANK(F22,$F$8:$F$919,1),"")</f>
        <v>16</v>
      </c>
      <c r="H22" s="94">
        <f ca="1">IF(,0,IFERROR(IF(COUNTIF(G$8:G22,G22)=1,SUM(OFFSET(INDIRECT("'Points attribués'!"&amp;ADDRESS(MATCH(G22,'Points attribués'!$A$3:$A$151,0)+2,2)),0,0,COUNTIF(G$8:G$119,G22),1))/COUNTIF(G$8:G$119,G22),INDIRECT(ADDRESS(MATCH(G22,G$8:G22,0)+ROW(H$7),COLUMN(H$7)))),"0"))</f>
        <v>15</v>
      </c>
      <c r="I22" s="95" t="s">
        <v>1</v>
      </c>
      <c r="J22" s="37">
        <v>97</v>
      </c>
      <c r="K22" s="179">
        <v>83</v>
      </c>
      <c r="L22" s="82">
        <f>SUM(J22+K22)</f>
        <v>180</v>
      </c>
      <c r="M22" s="24">
        <f>IFERROR(RANK(L22,$L$8:$L$919,1),"")</f>
        <v>17</v>
      </c>
      <c r="N22" s="28">
        <f ca="1">IF(,0,IFERROR(IF(COUNTIF(M$8:M22,M22)=1,SUM(OFFSET(INDIRECT("'Points attribués'!"&amp;ADDRESS(MATCH(M22,'Points attribués'!$A$3:$A$151,0)+2,2)),0,0,COUNTIF(M$8:M$119,M22),1))/COUNTIF(M$8:M$119,M22),INDIRECT(ADDRESS(MATCH(M22,M$8:M22,0)+ROW(N$7),COLUMN(N$7)))),"0"))</f>
        <v>14</v>
      </c>
      <c r="O22" s="25" t="s">
        <v>1</v>
      </c>
      <c r="P22" s="115">
        <f ca="1">H22+N22</f>
        <v>29</v>
      </c>
      <c r="Q22" s="116">
        <f t="shared" ca="1" si="0"/>
        <v>15</v>
      </c>
    </row>
    <row r="23" spans="1:17" x14ac:dyDescent="0.25">
      <c r="A23" s="184" t="s">
        <v>45</v>
      </c>
      <c r="B23" s="42">
        <v>16</v>
      </c>
      <c r="C23" s="42" t="s">
        <v>114</v>
      </c>
      <c r="D23" s="92">
        <v>99</v>
      </c>
      <c r="E23" s="92">
        <v>99</v>
      </c>
      <c r="F23" s="92">
        <f>SUM(D23+E23)</f>
        <v>198</v>
      </c>
      <c r="G23" s="93">
        <f>IFERROR(RANK(F23,$F$8:$F$919,1),"")</f>
        <v>19</v>
      </c>
      <c r="H23" s="94">
        <f ca="1">IF(,0,IFERROR(IF(COUNTIF(G$8:G23,G23)=1,SUM(OFFSET(INDIRECT("'Points attribués'!"&amp;ADDRESS(MATCH(G23,'Points attribués'!$A$3:$A$151,0)+2,2)),0,0,COUNTIF(G$8:G$119,G23),1))/COUNTIF(G$8:G$119,G23),INDIRECT(ADDRESS(MATCH(G23,G$8:G23,0)+ROW(H$7),COLUMN(H$7)))),"0"))</f>
        <v>11</v>
      </c>
      <c r="I23" s="95" t="s">
        <v>1</v>
      </c>
      <c r="J23" s="37">
        <v>99</v>
      </c>
      <c r="K23" s="179">
        <v>79</v>
      </c>
      <c r="L23" s="37">
        <f>SUM(J23+K23)</f>
        <v>178</v>
      </c>
      <c r="M23" s="24">
        <f>IFERROR(RANK(L23,$L$8:$L$919,1),"")</f>
        <v>15</v>
      </c>
      <c r="N23" s="28">
        <f ca="1">IF(,0,IFERROR(IF(COUNTIF(M$8:M23,M23)=1,SUM(OFFSET(INDIRECT("'Points attribués'!"&amp;ADDRESS(MATCH(M23,'Points attribués'!$A$3:$A$151,0)+2,2)),0,0,COUNTIF(M$8:M$119,M23),1))/COUNTIF(M$8:M$119,M23),INDIRECT(ADDRESS(MATCH(M23,M$8:M23,0)+ROW(N$7),COLUMN(N$7)))),"0"))</f>
        <v>15.5</v>
      </c>
      <c r="O23" s="25" t="s">
        <v>1</v>
      </c>
      <c r="P23" s="115">
        <f ca="1">H23+N23</f>
        <v>26.5</v>
      </c>
      <c r="Q23" s="116">
        <f t="shared" ca="1" si="0"/>
        <v>16</v>
      </c>
    </row>
    <row r="24" spans="1:17" x14ac:dyDescent="0.25">
      <c r="A24" s="184"/>
      <c r="B24" s="14">
        <v>17</v>
      </c>
      <c r="C24" s="14" t="s">
        <v>115</v>
      </c>
      <c r="D24" s="92">
        <v>93</v>
      </c>
      <c r="E24" s="92">
        <v>100</v>
      </c>
      <c r="F24" s="92">
        <f>SUM(D24+E24)</f>
        <v>193</v>
      </c>
      <c r="G24" s="93">
        <f>IFERROR(RANK(F24,$F$8:$F$919,1),"")</f>
        <v>18</v>
      </c>
      <c r="H24" s="94">
        <f ca="1">IF(,0,IFERROR(IF(COUNTIF(G$8:G24,G24)=1,SUM(OFFSET(INDIRECT("'Points attribués'!"&amp;ADDRESS(MATCH(G24,'Points attribués'!$A$3:$A$151,0)+2,2)),0,0,COUNTIF(G$8:G$119,G24),1))/COUNTIF(G$8:G$119,G24),INDIRECT(ADDRESS(MATCH(G24,G$8:G24,0)+ROW(H$7),COLUMN(H$7)))),"0"))</f>
        <v>13</v>
      </c>
      <c r="I24" s="95" t="s">
        <v>1</v>
      </c>
      <c r="J24" s="37">
        <v>96</v>
      </c>
      <c r="K24" s="179">
        <v>91</v>
      </c>
      <c r="L24" s="37">
        <f>SUM(J24+K24)</f>
        <v>187</v>
      </c>
      <c r="M24" s="24">
        <f>IFERROR(RANK(L24,$L$8:$L$919,1),"")</f>
        <v>20</v>
      </c>
      <c r="N24" s="28">
        <f ca="1">IF(,0,IFERROR(IF(COUNTIF(M$8:M24,M24)=1,SUM(OFFSET(INDIRECT("'Points attribués'!"&amp;ADDRESS(MATCH(M24,'Points attribués'!$A$3:$A$151,0)+2,2)),0,0,COUNTIF(M$8:M$119,M24),1))/COUNTIF(M$8:M$119,M24),INDIRECT(ADDRESS(MATCH(M24,M$8:M24,0)+ROW(N$7),COLUMN(N$7)))),"0"))</f>
        <v>10</v>
      </c>
      <c r="O24" s="25" t="s">
        <v>1</v>
      </c>
      <c r="P24" s="115">
        <f ca="1">H24+N24</f>
        <v>23</v>
      </c>
      <c r="Q24" s="116">
        <f t="shared" ca="1" si="0"/>
        <v>17</v>
      </c>
    </row>
    <row r="25" spans="1:17" ht="15.75" thickBot="1" x14ac:dyDescent="0.3">
      <c r="A25" s="184"/>
      <c r="B25" s="69">
        <v>18</v>
      </c>
      <c r="C25" s="69" t="s">
        <v>113</v>
      </c>
      <c r="D25" s="92">
        <v>97</v>
      </c>
      <c r="E25" s="92">
        <v>94</v>
      </c>
      <c r="F25" s="92">
        <f>SUM(D25+E25)</f>
        <v>191</v>
      </c>
      <c r="G25" s="93">
        <f>IFERROR(RANK(F25,$F$8:$F$919,1),"")</f>
        <v>17</v>
      </c>
      <c r="H25" s="94">
        <f ca="1">IF(,0,IFERROR(IF(COUNTIF(G$8:G25,G25)=1,SUM(OFFSET(INDIRECT("'Points attribués'!"&amp;ADDRESS(MATCH(G25,'Points attribués'!$A$3:$A$151,0)+2,2)),0,0,COUNTIF(G$8:G$119,G25),1))/COUNTIF(G$8:G$119,G25),INDIRECT(ADDRESS(MATCH(G25,G$8:G25,0)+ROW(H$7),COLUMN(H$7)))),"0"))</f>
        <v>14</v>
      </c>
      <c r="I25" s="95" t="s">
        <v>1</v>
      </c>
      <c r="J25" s="37">
        <v>100</v>
      </c>
      <c r="K25" s="180">
        <v>91</v>
      </c>
      <c r="L25" s="37">
        <f>SUM(J25+K25)</f>
        <v>191</v>
      </c>
      <c r="M25" s="24">
        <f>IFERROR(RANK(L25,$L$8:$L$919,1),"")</f>
        <v>21</v>
      </c>
      <c r="N25" s="28">
        <f ca="1">IF(,0,IFERROR(IF(COUNTIF(M$8:M25,M25)=1,SUM(OFFSET(INDIRECT("'Points attribués'!"&amp;ADDRESS(MATCH(M25,'Points attribués'!$A$3:$A$151,0)+2,2)),0,0,COUNTIF(M$8:M$119,M25),1))/COUNTIF(M$8:M$119,M25),INDIRECT(ADDRESS(MATCH(M25,M$8:M25,0)+ROW(N$7),COLUMN(N$7)))),"0"))</f>
        <v>9</v>
      </c>
      <c r="O25" s="25" t="s">
        <v>1</v>
      </c>
      <c r="P25" s="115">
        <f ca="1">H25+N25</f>
        <v>23</v>
      </c>
      <c r="Q25" s="116">
        <f t="shared" ca="1" si="0"/>
        <v>17</v>
      </c>
    </row>
    <row r="26" spans="1:17" x14ac:dyDescent="0.25">
      <c r="A26" s="181" t="s">
        <v>46</v>
      </c>
      <c r="B26" s="84">
        <v>19</v>
      </c>
      <c r="C26" s="166" t="s">
        <v>177</v>
      </c>
      <c r="D26" s="128"/>
      <c r="E26" s="128"/>
      <c r="F26" s="128"/>
      <c r="G26" s="14"/>
      <c r="H26" s="129"/>
      <c r="I26" s="128"/>
      <c r="J26" s="175">
        <v>93</v>
      </c>
      <c r="K26" s="175">
        <v>83</v>
      </c>
      <c r="L26" s="37">
        <f>SUM(J26+K26)</f>
        <v>176</v>
      </c>
      <c r="M26" s="24">
        <f>IFERROR(RANK(L26,$L$8:$L$919,1),"")</f>
        <v>14</v>
      </c>
      <c r="N26" s="28">
        <f ca="1">IF(,0,IFERROR(IF(COUNTIF(M$8:M26,M26)=1,SUM(OFFSET(INDIRECT("'Points attribués'!"&amp;ADDRESS(MATCH(M26,'Points attribués'!$A$3:$A$151,0)+2,2)),0,0,COUNTIF(M$8:M$119,M26),1))/COUNTIF(M$8:M$119,M26),INDIRECT(ADDRESS(MATCH(M26,M$8:M26,0)+ROW(N$7),COLUMN(N$7)))),"0"))</f>
        <v>17</v>
      </c>
      <c r="O26" s="25" t="s">
        <v>1</v>
      </c>
      <c r="P26" s="115">
        <f ca="1">H26+N26</f>
        <v>17</v>
      </c>
      <c r="Q26" s="116">
        <f t="shared" ca="1" si="0"/>
        <v>19</v>
      </c>
    </row>
    <row r="27" spans="1:17" ht="15.75" thickBot="1" x14ac:dyDescent="0.3">
      <c r="A27" s="208"/>
      <c r="B27" s="161">
        <v>20</v>
      </c>
      <c r="C27" s="161" t="s">
        <v>106</v>
      </c>
      <c r="D27" s="92">
        <v>90</v>
      </c>
      <c r="E27" s="92">
        <v>99</v>
      </c>
      <c r="F27" s="92">
        <f>SUM(D27+E27)</f>
        <v>189</v>
      </c>
      <c r="G27" s="93">
        <f>IFERROR(RANK(F27,$F$8:$F$919,1),"")</f>
        <v>15</v>
      </c>
      <c r="H27" s="94">
        <f ca="1">IF(,0,IFERROR(IF(COUNTIF(G$8:G27,G27)=1,SUM(OFFSET(INDIRECT("'Points attribués'!"&amp;ADDRESS(MATCH(G27,'Points attribués'!$A$3:$A$151,0)+2,2)),0,0,COUNTIF(G$8:G$119,G27),1))/COUNTIF(G$8:G$119,G27),INDIRECT(ADDRESS(MATCH(G27,G$8:G27,0)+ROW(H$7),COLUMN(H$7)))),"0"))</f>
        <v>16</v>
      </c>
      <c r="I27" s="132" t="s">
        <v>1</v>
      </c>
      <c r="J27" s="134"/>
      <c r="K27" s="134"/>
      <c r="L27" s="134"/>
      <c r="M27" s="135" t="str">
        <f>IFERROR(RANK(L27,$L$8:$L$919,1),"")</f>
        <v/>
      </c>
      <c r="N27" s="136"/>
      <c r="O27" s="137"/>
      <c r="P27" s="115">
        <f ca="1">H27+N27</f>
        <v>16</v>
      </c>
      <c r="Q27" s="116">
        <f t="shared" ca="1" si="0"/>
        <v>20</v>
      </c>
    </row>
    <row r="28" spans="1:17" x14ac:dyDescent="0.25">
      <c r="A28" s="181" t="s">
        <v>47</v>
      </c>
      <c r="B28" s="84">
        <v>21</v>
      </c>
      <c r="C28" s="166" t="s">
        <v>178</v>
      </c>
      <c r="D28" s="128"/>
      <c r="E28" s="128"/>
      <c r="F28" s="128"/>
      <c r="G28" s="14"/>
      <c r="H28" s="221"/>
      <c r="I28" s="221"/>
      <c r="J28" s="176">
        <v>94</v>
      </c>
      <c r="K28" s="176">
        <v>90</v>
      </c>
      <c r="L28" s="82">
        <f>SUM(J28+K28)</f>
        <v>184</v>
      </c>
      <c r="M28" s="24">
        <f>IFERROR(RANK(L28,$L$8:$L$919,1),"")</f>
        <v>18</v>
      </c>
      <c r="N28" s="28">
        <f ca="1">IF(,0,IFERROR(IF(COUNTIF(M$8:M28,M28)=1,SUM(OFFSET(INDIRECT("'Points attribués'!"&amp;ADDRESS(MATCH(M28,'Points attribués'!$A$3:$A$151,0)+2,2)),0,0,COUNTIF(M$8:M$119,M28),1))/COUNTIF(M$8:M$119,M28),INDIRECT(ADDRESS(MATCH(M28,M$8:M28,0)+ROW(N$7),COLUMN(N$7)))),"0"))</f>
        <v>13</v>
      </c>
      <c r="O28" s="25" t="s">
        <v>1</v>
      </c>
      <c r="P28" s="115">
        <f ca="1">H28+N28</f>
        <v>13</v>
      </c>
      <c r="Q28" s="116">
        <f t="shared" ca="1" si="0"/>
        <v>21</v>
      </c>
    </row>
    <row r="29" spans="1:17" ht="15.75" thickBot="1" x14ac:dyDescent="0.3">
      <c r="A29" s="208"/>
      <c r="B29" s="161">
        <v>22</v>
      </c>
      <c r="C29" s="167" t="s">
        <v>175</v>
      </c>
      <c r="D29" s="14"/>
      <c r="E29" s="14"/>
      <c r="F29" s="14"/>
      <c r="G29" s="14"/>
      <c r="H29" s="5"/>
      <c r="I29" s="5"/>
      <c r="J29" s="176">
        <v>93</v>
      </c>
      <c r="K29" s="176">
        <v>92</v>
      </c>
      <c r="L29" s="82">
        <f>SUM(J29+K29)</f>
        <v>185</v>
      </c>
      <c r="M29" s="24">
        <f>IFERROR(RANK(L29,$L$8:$L$919,1),"")</f>
        <v>19</v>
      </c>
      <c r="N29" s="28">
        <f ca="1">IF(,0,IFERROR(IF(COUNTIF(M$8:M29,M29)=1,SUM(OFFSET(INDIRECT("'Points attribués'!"&amp;ADDRESS(MATCH(M29,'Points attribués'!$A$3:$A$151,0)+2,2)),0,0,COUNTIF(M$8:M$119,M29),1))/COUNTIF(M$8:M$119,M29),INDIRECT(ADDRESS(MATCH(M29,M$8:M29,0)+ROW(N$7),COLUMN(N$7)))),"0"))</f>
        <v>12</v>
      </c>
      <c r="O29" s="25" t="s">
        <v>1</v>
      </c>
      <c r="P29" s="115">
        <f ca="1">H29+N29</f>
        <v>12</v>
      </c>
      <c r="Q29" s="116">
        <f t="shared" ca="1" si="0"/>
        <v>22</v>
      </c>
    </row>
    <row r="30" spans="1:17" x14ac:dyDescent="0.25">
      <c r="A30" s="177"/>
      <c r="B30" s="84">
        <v>23</v>
      </c>
      <c r="C30" s="84" t="s">
        <v>116</v>
      </c>
      <c r="D30" s="113">
        <v>100</v>
      </c>
      <c r="E30" s="113">
        <v>98</v>
      </c>
      <c r="F30" s="113">
        <f>SUM(D30+E30)</f>
        <v>198</v>
      </c>
      <c r="G30" s="93">
        <f>IFERROR(RANK(F30,$F$8:$F$919,1),"")</f>
        <v>19</v>
      </c>
      <c r="H30" s="94">
        <f ca="1">IF(,0,IFERROR(IF(COUNTIF(G$8:G30,G30)=1,SUM(OFFSET(INDIRECT("'Points attribués'!"&amp;ADDRESS(MATCH(G30,'Points attribués'!$A$3:$A$151,0)+2,2)),0,0,COUNTIF(G$8:G$119,G30),1))/COUNTIF(G$8:G$119,G30),INDIRECT(ADDRESS(MATCH(G30,G$8:G30,0)+ROW(H$7),COLUMN(H$7)))),"0"))</f>
        <v>11</v>
      </c>
      <c r="I30" s="95" t="s">
        <v>1</v>
      </c>
      <c r="J30" s="155" t="s">
        <v>190</v>
      </c>
      <c r="K30" s="134"/>
      <c r="L30" s="134"/>
      <c r="M30" s="135"/>
      <c r="N30" s="136"/>
      <c r="O30" s="137"/>
      <c r="P30" s="115">
        <f ca="1">H30+N30</f>
        <v>11</v>
      </c>
      <c r="Q30" s="116">
        <f t="shared" ca="1" si="0"/>
        <v>23</v>
      </c>
    </row>
    <row r="31" spans="1:17" x14ac:dyDescent="0.25">
      <c r="A31" s="40"/>
      <c r="B31" s="14">
        <v>24</v>
      </c>
      <c r="C31" s="14" t="s">
        <v>107</v>
      </c>
      <c r="D31" s="113">
        <v>111</v>
      </c>
      <c r="E31" s="113">
        <v>108</v>
      </c>
      <c r="F31" s="113">
        <f>SUM(D31+E31)</f>
        <v>219</v>
      </c>
      <c r="G31" s="93">
        <f>IFERROR(RANK(F31,$F$8:$F$919,1),"")</f>
        <v>21</v>
      </c>
      <c r="H31" s="94">
        <f ca="1">IF(,0,IFERROR(IF(COUNTIF(G$8:G31,G31)=1,SUM(OFFSET(INDIRECT("'Points attribués'!"&amp;ADDRESS(MATCH(G31,'Points attribués'!$A$3:$A$151,0)+2,2)),0,0,COUNTIF(G$8:G$119,G31),1))/COUNTIF(G$8:G$119,G31),INDIRECT(ADDRESS(MATCH(G31,G$8:G31,0)+ROW(H$7),COLUMN(H$7)))),"0"))</f>
        <v>9</v>
      </c>
      <c r="I31" s="95" t="s">
        <v>1</v>
      </c>
      <c r="J31" s="134"/>
      <c r="K31" s="134"/>
      <c r="L31" s="134"/>
      <c r="M31" s="135" t="str">
        <f>IFERROR(RANK(L31,$L$8:$L$919,1),"")</f>
        <v/>
      </c>
      <c r="N31" s="136"/>
      <c r="O31" s="137"/>
      <c r="P31" s="115">
        <f ca="1">H31+N31</f>
        <v>9</v>
      </c>
      <c r="Q31" s="116">
        <f t="shared" ca="1" si="0"/>
        <v>24</v>
      </c>
    </row>
    <row r="32" spans="1:17" x14ac:dyDescent="0.25">
      <c r="A32" s="40"/>
      <c r="B32" s="14">
        <v>25</v>
      </c>
      <c r="C32" s="67" t="s">
        <v>179</v>
      </c>
      <c r="D32" s="14"/>
      <c r="E32" s="14"/>
      <c r="F32" s="14"/>
      <c r="G32" s="14"/>
      <c r="H32" s="129"/>
      <c r="I32" s="128"/>
      <c r="J32" s="175">
        <v>103</v>
      </c>
      <c r="K32" s="176">
        <v>97</v>
      </c>
      <c r="L32" s="82">
        <f>SUM(J32+K32)</f>
        <v>200</v>
      </c>
      <c r="M32" s="24">
        <f>IFERROR(RANK(L32,$L$8:$L$919,1),"")</f>
        <v>22</v>
      </c>
      <c r="N32" s="28">
        <f ca="1">IF(,0,IFERROR(IF(COUNTIF(M$8:M32,M32)=1,SUM(OFFSET(INDIRECT("'Points attribués'!"&amp;ADDRESS(MATCH(M32,'Points attribués'!$A$3:$A$151,0)+2,2)),0,0,COUNTIF(M$8:M$119,M32),1))/COUNTIF(M$8:M$119,M32),INDIRECT(ADDRESS(MATCH(M32,M$8:M32,0)+ROW(N$7),COLUMN(N$7)))),"0"))</f>
        <v>8</v>
      </c>
      <c r="O32" s="25" t="s">
        <v>1</v>
      </c>
      <c r="P32" s="115">
        <f ca="1">H32+N32</f>
        <v>8</v>
      </c>
      <c r="Q32" s="116">
        <f t="shared" ref="Q32:Q33" ca="1" si="1">IFERROR(RANK(P32,$P$8:$P$919,0),"")</f>
        <v>25</v>
      </c>
    </row>
    <row r="33" spans="1:17" x14ac:dyDescent="0.25">
      <c r="A33" s="40"/>
      <c r="B33" s="14">
        <v>26</v>
      </c>
      <c r="C33" s="67" t="s">
        <v>176</v>
      </c>
      <c r="D33" s="14"/>
      <c r="E33" s="14"/>
      <c r="F33" s="14"/>
      <c r="G33" s="14"/>
      <c r="H33" s="129"/>
      <c r="I33" s="128"/>
      <c r="J33" s="222" t="s">
        <v>190</v>
      </c>
      <c r="K33" s="67"/>
      <c r="L33" s="134"/>
      <c r="M33" s="135"/>
      <c r="N33" s="136"/>
      <c r="O33" s="137"/>
      <c r="P33" s="115">
        <f>H33+N33</f>
        <v>0</v>
      </c>
      <c r="Q33" s="116">
        <f t="shared" ca="1" si="1"/>
        <v>26</v>
      </c>
    </row>
  </sheetData>
  <autoFilter ref="C7:P28">
    <filterColumn colId="5" showButton="0"/>
    <filterColumn colId="11" showButton="0"/>
    <sortState ref="C8:P33">
      <sortCondition descending="1" ref="P7:P28"/>
    </sortState>
  </autoFilter>
  <mergeCells count="17">
    <mergeCell ref="P5:Q5"/>
    <mergeCell ref="D6:I6"/>
    <mergeCell ref="J6:O6"/>
    <mergeCell ref="P6:Q6"/>
    <mergeCell ref="B5:C6"/>
    <mergeCell ref="A26:A27"/>
    <mergeCell ref="A28:A29"/>
    <mergeCell ref="A8:A10"/>
    <mergeCell ref="A11:A13"/>
    <mergeCell ref="A14:A16"/>
    <mergeCell ref="A17:A19"/>
    <mergeCell ref="A20:A22"/>
    <mergeCell ref="H7:I7"/>
    <mergeCell ref="N7:O7"/>
    <mergeCell ref="D5:I5"/>
    <mergeCell ref="J5:O5"/>
    <mergeCell ref="A23:A25"/>
  </mergeCells>
  <printOptions horizontalCentered="1" verticalCentered="1"/>
  <pageMargins left="0.39370078740157483" right="0.23622047244094491" top="0.6692913385826772" bottom="0.74803149606299213" header="0.31496062992125984" footer="0.31496062992125984"/>
  <pageSetup paperSize="9" scale="81" fitToHeight="0" orientation="landscape" r:id="rId1"/>
  <headerFooter>
    <oddHeader>&amp;C&amp;"-,Gras"&amp;16FRANCE 2016
QUALIFICATION REGIONALE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C12"/>
  <sheetViews>
    <sheetView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Q12" sqref="A1:Q12"/>
    </sheetView>
  </sheetViews>
  <sheetFormatPr baseColWidth="10" defaultRowHeight="15" x14ac:dyDescent="0.25"/>
  <cols>
    <col min="1" max="1" width="11.42578125" style="38"/>
    <col min="2" max="2" width="9.28515625" style="38" customWidth="1"/>
    <col min="3" max="3" width="27.85546875" style="38" bestFit="1" customWidth="1"/>
    <col min="4" max="4" width="8.28515625" style="38" customWidth="1"/>
    <col min="5" max="5" width="8.42578125" style="38" customWidth="1"/>
    <col min="6" max="6" width="6.85546875" style="38" customWidth="1"/>
    <col min="7" max="7" width="11.42578125" style="38" customWidth="1"/>
    <col min="8" max="8" width="12" style="38" bestFit="1" customWidth="1"/>
    <col min="9" max="9" width="4" style="38" bestFit="1" customWidth="1"/>
    <col min="10" max="10" width="7.7109375" style="38" customWidth="1"/>
    <col min="11" max="11" width="8.7109375" style="38" customWidth="1"/>
    <col min="12" max="12" width="8.140625" style="38" customWidth="1"/>
    <col min="13" max="13" width="7.5703125" style="38" customWidth="1"/>
    <col min="14" max="14" width="14" style="38" bestFit="1" customWidth="1"/>
    <col min="15" max="15" width="4" style="38" bestFit="1" customWidth="1"/>
    <col min="16" max="16" width="24.42578125" style="2" customWidth="1"/>
    <col min="17" max="16384" width="11.42578125" style="38"/>
  </cols>
  <sheetData>
    <row r="1" spans="1:29" ht="22.5" hidden="1" x14ac:dyDescent="0.25">
      <c r="D1" s="20" t="s">
        <v>14</v>
      </c>
      <c r="E1" s="31">
        <f>SMALL(F:F,1)</f>
        <v>178</v>
      </c>
      <c r="G1" s="20" t="s">
        <v>17</v>
      </c>
      <c r="H1" s="32">
        <f>(SUM(E1:E3)/3)*1.15</f>
        <v>210.83333333333331</v>
      </c>
      <c r="J1" s="22" t="s">
        <v>14</v>
      </c>
      <c r="K1" s="36">
        <f>SMALL(L:L,1)</f>
        <v>169</v>
      </c>
      <c r="M1" s="22" t="s">
        <v>17</v>
      </c>
      <c r="N1" s="34">
        <f>(SUM(K1:K3)/3)*1.15</f>
        <v>202.39999999999998</v>
      </c>
    </row>
    <row r="2" spans="1:29" ht="22.5" hidden="1" x14ac:dyDescent="0.25">
      <c r="D2" s="20" t="s">
        <v>15</v>
      </c>
      <c r="E2" s="31">
        <f>SMALL(F:F,2)</f>
        <v>179</v>
      </c>
      <c r="G2" s="20" t="s">
        <v>19</v>
      </c>
      <c r="H2" s="33">
        <f>ROUNDUP((SUM(E1:E3)/3)*1.15,0)</f>
        <v>211</v>
      </c>
      <c r="J2" s="22" t="s">
        <v>15</v>
      </c>
      <c r="K2" s="36">
        <f>SMALL(L:L,2)</f>
        <v>179</v>
      </c>
      <c r="M2" s="22" t="s">
        <v>19</v>
      </c>
      <c r="N2" s="35">
        <f>ROUNDUP((SUM(K1:K3)/3)*1.15,0)</f>
        <v>203</v>
      </c>
    </row>
    <row r="3" spans="1:29" ht="23.25" hidden="1" customHeight="1" x14ac:dyDescent="0.55000000000000004">
      <c r="C3" s="29"/>
      <c r="D3" s="20" t="s">
        <v>16</v>
      </c>
      <c r="E3" s="31">
        <f>SMALL(F:F,3)</f>
        <v>193</v>
      </c>
      <c r="F3" s="29"/>
      <c r="G3" s="29"/>
      <c r="I3" s="29"/>
      <c r="J3" s="22" t="s">
        <v>16</v>
      </c>
      <c r="K3" s="36">
        <f>SMALL(L:L,3)</f>
        <v>180</v>
      </c>
      <c r="L3" s="29"/>
      <c r="M3" s="29"/>
      <c r="O3" s="39"/>
    </row>
    <row r="4" spans="1:29" ht="13.5" customHeight="1" x14ac:dyDescent="0.55000000000000004">
      <c r="C4" s="29"/>
      <c r="D4" s="30"/>
      <c r="E4" s="29"/>
      <c r="F4" s="29"/>
      <c r="G4" s="29"/>
      <c r="H4" s="29"/>
      <c r="I4" s="29"/>
      <c r="J4" s="39"/>
      <c r="K4" s="39"/>
      <c r="L4" s="39"/>
      <c r="M4" s="39"/>
      <c r="N4" s="39"/>
      <c r="O4" s="39"/>
    </row>
    <row r="5" spans="1:29" ht="15.75" customHeight="1" x14ac:dyDescent="0.25">
      <c r="B5" s="204" t="s">
        <v>164</v>
      </c>
      <c r="C5" s="205"/>
      <c r="D5" s="191" t="s">
        <v>28</v>
      </c>
      <c r="E5" s="192"/>
      <c r="F5" s="192"/>
      <c r="G5" s="192"/>
      <c r="H5" s="192"/>
      <c r="I5" s="193"/>
      <c r="J5" s="197" t="s">
        <v>28</v>
      </c>
      <c r="K5" s="198"/>
      <c r="L5" s="198"/>
      <c r="M5" s="198"/>
      <c r="N5" s="198"/>
      <c r="O5" s="199"/>
      <c r="P5" s="185" t="s">
        <v>9</v>
      </c>
      <c r="Q5" s="18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 x14ac:dyDescent="0.25">
      <c r="B6" s="206"/>
      <c r="C6" s="207"/>
      <c r="D6" s="194" t="s">
        <v>58</v>
      </c>
      <c r="E6" s="195"/>
      <c r="F6" s="195"/>
      <c r="G6" s="195"/>
      <c r="H6" s="195"/>
      <c r="I6" s="196"/>
      <c r="J6" s="200" t="s">
        <v>59</v>
      </c>
      <c r="K6" s="201"/>
      <c r="L6" s="201"/>
      <c r="M6" s="201"/>
      <c r="N6" s="201"/>
      <c r="O6" s="202"/>
      <c r="P6" s="187" t="s">
        <v>25</v>
      </c>
      <c r="Q6" s="188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48.75" customHeight="1" thickBot="1" x14ac:dyDescent="0.3">
      <c r="A7" s="156" t="s">
        <v>174</v>
      </c>
      <c r="B7" s="157" t="s">
        <v>18</v>
      </c>
      <c r="C7" s="150" t="s">
        <v>2</v>
      </c>
      <c r="D7" s="89" t="s">
        <v>8</v>
      </c>
      <c r="E7" s="90" t="s">
        <v>21</v>
      </c>
      <c r="F7" s="90" t="s">
        <v>10</v>
      </c>
      <c r="G7" s="91" t="s">
        <v>11</v>
      </c>
      <c r="H7" s="189" t="s">
        <v>4</v>
      </c>
      <c r="I7" s="190"/>
      <c r="J7" s="22" t="s">
        <v>8</v>
      </c>
      <c r="K7" s="22" t="s">
        <v>12</v>
      </c>
      <c r="L7" s="22" t="s">
        <v>13</v>
      </c>
      <c r="M7" s="23" t="s">
        <v>11</v>
      </c>
      <c r="N7" s="203" t="s">
        <v>4</v>
      </c>
      <c r="O7" s="203"/>
      <c r="P7" s="114" t="s">
        <v>3</v>
      </c>
      <c r="Q7" s="114" t="s">
        <v>20</v>
      </c>
    </row>
    <row r="8" spans="1:29" ht="15" customHeight="1" thickBot="1" x14ac:dyDescent="0.3">
      <c r="A8" s="181" t="s">
        <v>48</v>
      </c>
      <c r="B8" s="168">
        <v>1</v>
      </c>
      <c r="C8" s="169" t="s">
        <v>117</v>
      </c>
      <c r="D8" s="97">
        <v>87</v>
      </c>
      <c r="E8" s="97">
        <v>91</v>
      </c>
      <c r="F8" s="97">
        <f>SUM(D8+E8)</f>
        <v>178</v>
      </c>
      <c r="G8" s="98">
        <f>IFERROR(RANK(F8,$F$8:$F$926,1),"")</f>
        <v>1</v>
      </c>
      <c r="H8" s="99">
        <f ca="1">IF(,0,IFERROR(IF(COUNTIF(G$8:G8,G8)=1,SUM(OFFSET(INDIRECT("'Points attribués'!"&amp;ADDRESS(MATCH(G8,'Points attribués'!$A$3:$A$151,0)+2,2)),0,0,COUNTIF(G$8:G$126,G8),1))/COUNTIF(G$8:G$126,G8),INDIRECT(ADDRESS(MATCH(G8,G$8:G8,0)+ROW(H$7),COLUMN(H$7)))),"0"))</f>
        <v>135</v>
      </c>
      <c r="I8" s="100" t="s">
        <v>1</v>
      </c>
      <c r="J8" s="70">
        <v>87</v>
      </c>
      <c r="K8" s="70">
        <v>82</v>
      </c>
      <c r="L8" s="70">
        <f>J8+K8</f>
        <v>169</v>
      </c>
      <c r="M8" s="71">
        <f>IFERROR(RANK(L8,$L$8:$L$926,1),"")</f>
        <v>1</v>
      </c>
      <c r="N8" s="72">
        <f ca="1">IF(,0,IFERROR(IF(COUNTIF(M$8:M8,M8)=1,SUM(OFFSET(INDIRECT("'Points attribués'!"&amp;ADDRESS(MATCH(M8,'Points attribués'!$A$3:$A$151,0)+2,2)),0,0,COUNTIF(M$8:M$126,M8),1))/COUNTIF(M$8:M$126,M8),INDIRECT(ADDRESS(MATCH(M8,M$8:M8,0)+ROW(N$7),COLUMN(N$7)))),"0"))</f>
        <v>135</v>
      </c>
      <c r="O8" s="73" t="s">
        <v>1</v>
      </c>
      <c r="P8" s="121">
        <f ca="1">H8+N8</f>
        <v>270</v>
      </c>
      <c r="Q8" s="122">
        <f ca="1">IFERROR(RANK(P8,$P$8:$P$926,0),"")</f>
        <v>1</v>
      </c>
      <c r="R8" s="38">
        <v>1</v>
      </c>
    </row>
    <row r="9" spans="1:29" ht="16.5" thickTop="1" thickBot="1" x14ac:dyDescent="0.3">
      <c r="A9" s="208"/>
      <c r="B9" s="170">
        <v>2</v>
      </c>
      <c r="C9" s="171" t="s">
        <v>118</v>
      </c>
      <c r="D9" s="101">
        <v>93</v>
      </c>
      <c r="E9" s="101">
        <v>86</v>
      </c>
      <c r="F9" s="101">
        <f>SUM(D9+E9)</f>
        <v>179</v>
      </c>
      <c r="G9" s="102">
        <f>IFERROR(RANK(F9,$F$8:$F$926,1),"")</f>
        <v>2</v>
      </c>
      <c r="H9" s="103">
        <f ca="1">IF(,0,IFERROR(IF(COUNTIF(G$8:G9,G9)=1,SUM(OFFSET(INDIRECT("'Points attribués'!"&amp;ADDRESS(MATCH(G9,'Points attribués'!$A$3:$A$151,0)+2,2)),0,0,COUNTIF(G$8:G$126,G9),1))/COUNTIF(G$8:G$126,G9),INDIRECT(ADDRESS(MATCH(G9,G$8:G9,0)+ROW(H$7),COLUMN(H$7)))),"0"))</f>
        <v>101</v>
      </c>
      <c r="I9" s="104" t="s">
        <v>1</v>
      </c>
      <c r="J9" s="75">
        <v>94</v>
      </c>
      <c r="K9" s="75">
        <v>86</v>
      </c>
      <c r="L9" s="75">
        <f>J9+K9</f>
        <v>180</v>
      </c>
      <c r="M9" s="76">
        <f>IFERROR(RANK(L9,$L$8:$L$926,1),"")</f>
        <v>3</v>
      </c>
      <c r="N9" s="77">
        <f ca="1">IF(,0,IFERROR(IF(COUNTIF(M$8:M9,M9)=1,SUM(OFFSET(INDIRECT("'Points attribués'!"&amp;ADDRESS(MATCH(M9,'Points attribués'!$A$3:$A$151,0)+2,2)),0,0,COUNTIF(M$8:M$126,M9),1))/COUNTIF(M$8:M$126,M9),INDIRECT(ADDRESS(MATCH(M9,M$8:M9,0)+ROW(N$7),COLUMN(N$7)))),"0"))</f>
        <v>81</v>
      </c>
      <c r="O9" s="78" t="s">
        <v>1</v>
      </c>
      <c r="P9" s="123">
        <f ca="1">H9+N9</f>
        <v>182</v>
      </c>
      <c r="Q9" s="124">
        <f ca="1">IFERROR(RANK(P9,$P$8:$P$926,0),"")</f>
        <v>2</v>
      </c>
      <c r="R9" s="38">
        <v>2</v>
      </c>
    </row>
    <row r="10" spans="1:29" x14ac:dyDescent="0.25">
      <c r="A10" s="181" t="s">
        <v>158</v>
      </c>
      <c r="B10" s="83">
        <v>3</v>
      </c>
      <c r="C10" s="84" t="s">
        <v>120</v>
      </c>
      <c r="D10" s="15">
        <v>103</v>
      </c>
      <c r="E10" s="15">
        <v>90</v>
      </c>
      <c r="F10" s="15">
        <f>SUM(D10+E10)</f>
        <v>193</v>
      </c>
      <c r="G10" s="9">
        <f>IFERROR(RANK(F10,$F$8:$F$926,1),"")</f>
        <v>3</v>
      </c>
      <c r="H10" s="27">
        <f ca="1">IF(,0,IFERROR(IF(COUNTIF(G$8:G10,G10)=1,SUM(OFFSET(INDIRECT("'Points attribués'!"&amp;ADDRESS(MATCH(G10,'Points attribués'!$A$3:$A$151,0)+2,2)),0,0,COUNTIF(G$8:G$126,G10),1))/COUNTIF(G$8:G$126,G10),INDIRECT(ADDRESS(MATCH(G10,G$8:G10,0)+ROW(H$7),COLUMN(H$7)))),"0"))</f>
        <v>74.5</v>
      </c>
      <c r="I10" s="10" t="s">
        <v>1</v>
      </c>
      <c r="J10" s="37">
        <v>89</v>
      </c>
      <c r="K10" s="37">
        <v>90</v>
      </c>
      <c r="L10" s="37">
        <f>J10+K10</f>
        <v>179</v>
      </c>
      <c r="M10" s="24">
        <f>IFERROR(RANK(L10,$L$8:$L$926,1),"")</f>
        <v>2</v>
      </c>
      <c r="N10" s="28">
        <f ca="1">IF(,0,IFERROR(IF(COUNTIF(M$8:M10,M10)=1,SUM(OFFSET(INDIRECT("'Points attribués'!"&amp;ADDRESS(MATCH(M10,'Points attribués'!$A$3:$A$151,0)+2,2)),0,0,COUNTIF(M$8:M$126,M10),1))/COUNTIF(M$8:M$126,M10),INDIRECT(ADDRESS(MATCH(M10,M$8:M10,0)+ROW(N$7),COLUMN(N$7)))),"0"))</f>
        <v>101</v>
      </c>
      <c r="O10" s="26" t="s">
        <v>1</v>
      </c>
      <c r="P10" s="115">
        <f ca="1">H10+N10</f>
        <v>175.5</v>
      </c>
      <c r="Q10" s="116">
        <f ca="1">IFERROR(RANK(P10,$P$8:$P$926,0),"")</f>
        <v>3</v>
      </c>
      <c r="R10" s="38">
        <v>3</v>
      </c>
    </row>
    <row r="11" spans="1:29" ht="15.75" thickBot="1" x14ac:dyDescent="0.3">
      <c r="A11" s="208"/>
      <c r="B11" s="172">
        <v>4</v>
      </c>
      <c r="C11" s="161" t="s">
        <v>121</v>
      </c>
      <c r="D11" s="92">
        <v>98</v>
      </c>
      <c r="E11" s="92">
        <v>97</v>
      </c>
      <c r="F11" s="92">
        <f>SUM(D11+E11)</f>
        <v>195</v>
      </c>
      <c r="G11" s="93">
        <f>IFERROR(RANK(F11,$F$8:$F$926,1),"")</f>
        <v>5</v>
      </c>
      <c r="H11" s="94">
        <f ca="1">IF(,0,IFERROR(IF(COUNTIF(G$8:G11,G11)=1,SUM(OFFSET(INDIRECT("'Points attribués'!"&amp;ADDRESS(MATCH(G11,'Points attribués'!$A$3:$A$151,0)+2,2)),0,0,COUNTIF(G$8:G$126,G11),1))/COUNTIF(G$8:G$126,G11),INDIRECT(ADDRESS(MATCH(G11,G$8:G11,0)+ROW(H$7),COLUMN(H$7)))),"0"))</f>
        <v>57</v>
      </c>
      <c r="I11" s="95" t="s">
        <v>1</v>
      </c>
      <c r="J11" s="37">
        <v>94</v>
      </c>
      <c r="K11" s="37">
        <v>108</v>
      </c>
      <c r="L11" s="37">
        <f>J11+K11</f>
        <v>202</v>
      </c>
      <c r="M11" s="24">
        <f>IFERROR(RANK(L11,$L$8:$L$926,1),"")</f>
        <v>4</v>
      </c>
      <c r="N11" s="28">
        <f ca="1">IF(,0,IFERROR(IF(COUNTIF(M$8:M11,M11)=1,SUM(OFFSET(INDIRECT("'Points attribués'!"&amp;ADDRESS(MATCH(M11,'Points attribués'!$A$3:$A$151,0)+2,2)),0,0,COUNTIF(M$8:M$126,M11),1))/COUNTIF(M$8:M$126,M11),INDIRECT(ADDRESS(MATCH(M11,M$8:M11,0)+ROW(N$7),COLUMN(N$7)))),"0"))</f>
        <v>68</v>
      </c>
      <c r="O11" s="26" t="s">
        <v>1</v>
      </c>
      <c r="P11" s="115">
        <f ca="1">H11+N11</f>
        <v>125</v>
      </c>
      <c r="Q11" s="116">
        <f ca="1">IFERROR(RANK(P11,$P$8:$P$926,0),"")</f>
        <v>4</v>
      </c>
      <c r="R11" s="38">
        <v>4</v>
      </c>
    </row>
    <row r="12" spans="1:29" x14ac:dyDescent="0.25">
      <c r="A12" s="152"/>
      <c r="B12" s="138">
        <v>5</v>
      </c>
      <c r="C12" s="42" t="s">
        <v>119</v>
      </c>
      <c r="D12" s="105">
        <v>100</v>
      </c>
      <c r="E12" s="105">
        <v>93</v>
      </c>
      <c r="F12" s="105">
        <f>SUM(D12+E12)</f>
        <v>193</v>
      </c>
      <c r="G12" s="106">
        <f>IFERROR(RANK(F12,$F$8:$F$926,1),"")</f>
        <v>3</v>
      </c>
      <c r="H12" s="107">
        <f ca="1">IF(,0,IFERROR(IF(COUNTIF(G$8:G12,G12)=1,SUM(OFFSET(INDIRECT("'Points attribués'!"&amp;ADDRESS(MATCH(G12,'Points attribués'!$A$3:$A$151,0)+2,2)),0,0,COUNTIF(G$8:G$126,G12),1))/COUNTIF(G$8:G$126,G12),INDIRECT(ADDRESS(MATCH(G12,G$8:G12,0)+ROW(H$7),COLUMN(H$7)))),"0"))</f>
        <v>74.5</v>
      </c>
      <c r="I12" s="108" t="s">
        <v>1</v>
      </c>
      <c r="J12" s="140"/>
      <c r="K12" s="140"/>
      <c r="L12" s="140"/>
      <c r="M12" s="141" t="str">
        <f>IFERROR(RANK(L12,$L$8:$L$926,1),"")</f>
        <v/>
      </c>
      <c r="N12" s="142"/>
      <c r="O12" s="143"/>
      <c r="P12" s="119">
        <f ca="1">H12+N12</f>
        <v>74.5</v>
      </c>
      <c r="Q12" s="120">
        <f ca="1">IFERROR(RANK(P12,$P$8:$P$926,0),"")</f>
        <v>5</v>
      </c>
    </row>
  </sheetData>
  <autoFilter ref="C7:P12">
    <filterColumn colId="5" showButton="0"/>
    <filterColumn colId="11" showButton="0"/>
    <sortState ref="C8:P12">
      <sortCondition descending="1" ref="P7:P12"/>
    </sortState>
  </autoFilter>
  <sortState ref="C8:R12">
    <sortCondition ref="R8:R12"/>
  </sortState>
  <mergeCells count="11">
    <mergeCell ref="A10:A11"/>
    <mergeCell ref="H7:I7"/>
    <mergeCell ref="N7:O7"/>
    <mergeCell ref="D5:I5"/>
    <mergeCell ref="J5:O5"/>
    <mergeCell ref="B5:C6"/>
    <mergeCell ref="P5:Q5"/>
    <mergeCell ref="D6:I6"/>
    <mergeCell ref="J6:O6"/>
    <mergeCell ref="P6:Q6"/>
    <mergeCell ref="A8:A9"/>
  </mergeCells>
  <printOptions horizontalCentered="1" verticalCentered="1"/>
  <pageMargins left="0.39370078740157483" right="0.23622047244094491" top="0.6692913385826772" bottom="0.74803149606299213" header="0.31496062992125984" footer="0.31496062992125984"/>
  <pageSetup paperSize="9" scale="81" fitToHeight="0" orientation="landscape" r:id="rId1"/>
  <headerFooter>
    <oddHeader>&amp;C&amp;"-,Gras"&amp;16FRANCE 2016
QUALIFICATION REGIONALE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B36"/>
  <sheetViews>
    <sheetView tabSelected="1" workbookViewId="0">
      <pane xSplit="3" ySplit="6" topLeftCell="E7" activePane="bottomRight" state="frozen"/>
      <selection pane="topRight" activeCell="D1" sqref="D1"/>
      <selection pane="bottomLeft" activeCell="A4" sqref="A4"/>
      <selection pane="bottomRight" activeCell="R24" sqref="R24"/>
    </sheetView>
  </sheetViews>
  <sheetFormatPr baseColWidth="10" defaultRowHeight="15" x14ac:dyDescent="0.25"/>
  <cols>
    <col min="1" max="1" width="8.85546875" style="66" bestFit="1" customWidth="1"/>
    <col min="2" max="2" width="9.28515625" style="38" customWidth="1"/>
    <col min="3" max="3" width="26.140625" style="38" customWidth="1"/>
    <col min="4" max="4" width="8.28515625" style="38" customWidth="1"/>
    <col min="5" max="5" width="8.42578125" style="38" customWidth="1"/>
    <col min="6" max="6" width="6.85546875" style="38" customWidth="1"/>
    <col min="7" max="7" width="11.42578125" style="38" customWidth="1"/>
    <col min="8" max="8" width="12" style="38" bestFit="1" customWidth="1"/>
    <col min="9" max="9" width="4" style="38" bestFit="1" customWidth="1"/>
    <col min="10" max="10" width="7.7109375" style="38" customWidth="1"/>
    <col min="11" max="11" width="8.7109375" style="38" customWidth="1"/>
    <col min="12" max="12" width="8.140625" style="38" customWidth="1"/>
    <col min="13" max="13" width="7.5703125" style="38" customWidth="1"/>
    <col min="14" max="14" width="14" style="38" bestFit="1" customWidth="1"/>
    <col min="15" max="15" width="4" style="38" bestFit="1" customWidth="1"/>
    <col min="16" max="16" width="24.42578125" style="2" customWidth="1"/>
    <col min="17" max="16384" width="11.42578125" style="38"/>
  </cols>
  <sheetData>
    <row r="1" spans="1:28" ht="22.5" hidden="1" x14ac:dyDescent="0.25">
      <c r="D1" s="20" t="s">
        <v>14</v>
      </c>
      <c r="E1" s="31">
        <f>SMALL(F:F,1)</f>
        <v>157</v>
      </c>
      <c r="G1" s="20" t="s">
        <v>17</v>
      </c>
      <c r="H1" s="32">
        <f>(SUM(E1:E3)/3)*1.15</f>
        <v>189.74999999999997</v>
      </c>
      <c r="J1" s="22" t="s">
        <v>14</v>
      </c>
      <c r="K1" s="36">
        <f>SMALL(L:L,1)</f>
        <v>146</v>
      </c>
      <c r="M1" s="22" t="s">
        <v>17</v>
      </c>
      <c r="N1" s="34">
        <f>(SUM(K1:K3)/3)*1.15</f>
        <v>175.56666666666663</v>
      </c>
    </row>
    <row r="2" spans="1:28" ht="22.5" hidden="1" x14ac:dyDescent="0.25">
      <c r="D2" s="20" t="s">
        <v>15</v>
      </c>
      <c r="E2" s="31">
        <f>SMALL(F:F,2)</f>
        <v>164</v>
      </c>
      <c r="G2" s="20" t="s">
        <v>19</v>
      </c>
      <c r="H2" s="33">
        <f>ROUNDUP((SUM(E1:E3)/3)*1.15,0)</f>
        <v>190</v>
      </c>
      <c r="J2" s="22" t="s">
        <v>15</v>
      </c>
      <c r="K2" s="36">
        <f>SMALL(L:L,2)</f>
        <v>156</v>
      </c>
      <c r="M2" s="22" t="s">
        <v>19</v>
      </c>
      <c r="N2" s="35">
        <f>ROUNDUP((SUM(K1:K3)/3)*1.15,0)</f>
        <v>176</v>
      </c>
    </row>
    <row r="3" spans="1:28" ht="23.25" hidden="1" customHeight="1" x14ac:dyDescent="0.55000000000000004">
      <c r="C3" s="29"/>
      <c r="D3" s="20" t="s">
        <v>16</v>
      </c>
      <c r="E3" s="31">
        <f>SMALL(F:F,3)</f>
        <v>174</v>
      </c>
      <c r="F3" s="29"/>
      <c r="G3" s="29"/>
      <c r="I3" s="29"/>
      <c r="J3" s="22" t="s">
        <v>16</v>
      </c>
      <c r="K3" s="36">
        <f>SMALL(L:L,3)</f>
        <v>156</v>
      </c>
      <c r="L3" s="29"/>
      <c r="M3" s="29"/>
      <c r="O3" s="39"/>
    </row>
    <row r="4" spans="1:28" ht="13.5" customHeight="1" x14ac:dyDescent="0.55000000000000004">
      <c r="A4" s="14"/>
      <c r="C4" s="29"/>
      <c r="D4" s="30"/>
      <c r="E4" s="29"/>
      <c r="F4" s="29"/>
      <c r="G4" s="29"/>
      <c r="H4" s="29"/>
      <c r="I4" s="29"/>
      <c r="J4" s="39"/>
      <c r="K4" s="39"/>
      <c r="L4" s="39"/>
      <c r="M4" s="39"/>
      <c r="N4" s="39"/>
      <c r="O4" s="39"/>
    </row>
    <row r="5" spans="1:28" ht="15.75" customHeight="1" x14ac:dyDescent="0.25">
      <c r="B5" s="204" t="s">
        <v>165</v>
      </c>
      <c r="C5" s="205"/>
      <c r="D5" s="191" t="s">
        <v>170</v>
      </c>
      <c r="E5" s="192"/>
      <c r="F5" s="192"/>
      <c r="G5" s="192"/>
      <c r="H5" s="192"/>
      <c r="I5" s="193"/>
      <c r="J5" s="197" t="s">
        <v>170</v>
      </c>
      <c r="K5" s="198"/>
      <c r="L5" s="198"/>
      <c r="M5" s="198"/>
      <c r="N5" s="198"/>
      <c r="O5" s="199"/>
      <c r="P5" s="185" t="s">
        <v>9</v>
      </c>
      <c r="Q5" s="186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" customHeight="1" x14ac:dyDescent="0.25">
      <c r="B6" s="206"/>
      <c r="C6" s="207"/>
      <c r="D6" s="194" t="s">
        <v>58</v>
      </c>
      <c r="E6" s="195"/>
      <c r="F6" s="195"/>
      <c r="G6" s="195"/>
      <c r="H6" s="195"/>
      <c r="I6" s="196"/>
      <c r="J6" s="200" t="s">
        <v>59</v>
      </c>
      <c r="K6" s="201"/>
      <c r="L6" s="201"/>
      <c r="M6" s="201"/>
      <c r="N6" s="201"/>
      <c r="O6" s="202"/>
      <c r="P6" s="187" t="s">
        <v>171</v>
      </c>
      <c r="Q6" s="188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8.75" customHeight="1" thickBot="1" x14ac:dyDescent="0.3">
      <c r="A7" s="156" t="s">
        <v>174</v>
      </c>
      <c r="B7" s="157" t="s">
        <v>22</v>
      </c>
      <c r="C7" s="6" t="s">
        <v>2</v>
      </c>
      <c r="D7" s="90" t="s">
        <v>8</v>
      </c>
      <c r="E7" s="90" t="s">
        <v>21</v>
      </c>
      <c r="F7" s="90" t="s">
        <v>10</v>
      </c>
      <c r="G7" s="91" t="s">
        <v>11</v>
      </c>
      <c r="H7" s="189" t="s">
        <v>4</v>
      </c>
      <c r="I7" s="190"/>
      <c r="J7" s="22" t="s">
        <v>8</v>
      </c>
      <c r="K7" s="22" t="s">
        <v>12</v>
      </c>
      <c r="L7" s="22" t="s">
        <v>13</v>
      </c>
      <c r="M7" s="23" t="s">
        <v>11</v>
      </c>
      <c r="N7" s="203" t="s">
        <v>4</v>
      </c>
      <c r="O7" s="203"/>
      <c r="P7" s="114" t="s">
        <v>3</v>
      </c>
      <c r="Q7" s="114" t="s">
        <v>20</v>
      </c>
    </row>
    <row r="8" spans="1:28" ht="15" customHeight="1" x14ac:dyDescent="0.25">
      <c r="A8" s="181" t="s">
        <v>184</v>
      </c>
      <c r="B8" s="159">
        <v>1</v>
      </c>
      <c r="C8" s="84" t="s">
        <v>122</v>
      </c>
      <c r="D8" s="92">
        <v>80</v>
      </c>
      <c r="E8" s="92">
        <v>84</v>
      </c>
      <c r="F8" s="92">
        <f>SUM(D8+E8)</f>
        <v>164</v>
      </c>
      <c r="G8" s="93">
        <f>IFERROR(RANK(F8,$F$8:$F$936,1),"")</f>
        <v>2</v>
      </c>
      <c r="H8" s="94">
        <f ca="1">IF(,0,IFERROR(IF(COUNTIF(G$8:G8,G8)=1,SUM(OFFSET(INDIRECT("'Points attribués'!"&amp;ADDRESS(MATCH(G8,'Points attribués'!$A$3:$A$151,0)+2,2)),0,0,COUNTIF(G$8:G$136,G8),1))/COUNTIF(G$8:G$136,G8),INDIRECT(ADDRESS(MATCH(G8,G$8:G8,0)+ROW(H$7),COLUMN(H$7)))),"0"))</f>
        <v>101</v>
      </c>
      <c r="I8" s="95" t="s">
        <v>1</v>
      </c>
      <c r="J8" s="37">
        <v>70</v>
      </c>
      <c r="K8" s="37">
        <v>76</v>
      </c>
      <c r="L8" s="37">
        <f>SUM(J8+K8)</f>
        <v>146</v>
      </c>
      <c r="M8" s="24">
        <f>IFERROR(RANK(L8,$L$8:$L$936,1),"")</f>
        <v>1</v>
      </c>
      <c r="N8" s="28">
        <f ca="1">IF(,0,IFERROR(IF(COUNTIF(M$8:M8,M8)=1,SUM(OFFSET(INDIRECT("'Points attribués'!"&amp;ADDRESS(MATCH(M8,'Points attribués'!$A$3:$A$151,0)+2,2)),0,0,COUNTIF(M$8:M$136,M8),1))/COUNTIF(M$8:M$136,M8),INDIRECT(ADDRESS(MATCH(M8,M$8:M8,0)+ROW(N$7),COLUMN(N$7)))),"0"))</f>
        <v>135</v>
      </c>
      <c r="O8" s="26" t="s">
        <v>1</v>
      </c>
      <c r="P8" s="115">
        <f ca="1">H8+N8</f>
        <v>236</v>
      </c>
      <c r="Q8" s="116">
        <f ca="1">IFERROR(RANK(P8,$P$8:$P$936,0),"")</f>
        <v>1</v>
      </c>
    </row>
    <row r="9" spans="1:28" x14ac:dyDescent="0.25">
      <c r="A9" s="184"/>
      <c r="B9" s="41">
        <v>2</v>
      </c>
      <c r="C9" s="14" t="s">
        <v>123</v>
      </c>
      <c r="D9" s="92">
        <v>79</v>
      </c>
      <c r="E9" s="92">
        <v>78</v>
      </c>
      <c r="F9" s="92">
        <f>SUM(D9+E9)</f>
        <v>157</v>
      </c>
      <c r="G9" s="93">
        <f>IFERROR(RANK(F9,$F$8:$F$936,1),"")</f>
        <v>1</v>
      </c>
      <c r="H9" s="94">
        <f ca="1">IF(,0,IFERROR(IF(COUNTIF(G$8:G9,G9)=1,SUM(OFFSET(INDIRECT("'Points attribués'!"&amp;ADDRESS(MATCH(G9,'Points attribués'!$A$3:$A$151,0)+2,2)),0,0,COUNTIF(G$8:G$136,G9),1))/COUNTIF(G$8:G$136,G9),INDIRECT(ADDRESS(MATCH(G9,G$8:G9,0)+ROW(H$7),COLUMN(H$7)))),"0"))</f>
        <v>135</v>
      </c>
      <c r="I9" s="95" t="s">
        <v>1</v>
      </c>
      <c r="J9" s="37">
        <v>82</v>
      </c>
      <c r="K9" s="37">
        <v>74</v>
      </c>
      <c r="L9" s="37">
        <f>SUM(J9+K9)</f>
        <v>156</v>
      </c>
      <c r="M9" s="24">
        <f>IFERROR(RANK(L9,$L$8:$L$936,1),"")</f>
        <v>2</v>
      </c>
      <c r="N9" s="28">
        <f ca="1">IF(,0,IFERROR(IF(COUNTIF(M$8:M9,M9)=1,SUM(OFFSET(INDIRECT("'Points attribués'!"&amp;ADDRESS(MATCH(M9,'Points attribués'!$A$3:$A$151,0)+2,2)),0,0,COUNTIF(M$8:M$136,M9),1))/COUNTIF(M$8:M$136,M9),INDIRECT(ADDRESS(MATCH(M9,M$8:M9,0)+ROW(N$7),COLUMN(N$7)))),"0"))</f>
        <v>91</v>
      </c>
      <c r="O9" s="26" t="s">
        <v>1</v>
      </c>
      <c r="P9" s="115">
        <f ca="1">H9+N9</f>
        <v>226</v>
      </c>
      <c r="Q9" s="116">
        <f ca="1">IFERROR(RANK(P9,$P$8:$P$936,0),"")</f>
        <v>2</v>
      </c>
    </row>
    <row r="10" spans="1:28" ht="15.75" thickBot="1" x14ac:dyDescent="0.3">
      <c r="A10" s="208"/>
      <c r="B10" s="160">
        <v>3</v>
      </c>
      <c r="C10" s="161" t="s">
        <v>128</v>
      </c>
      <c r="D10" s="92">
        <v>83</v>
      </c>
      <c r="E10" s="92">
        <v>91</v>
      </c>
      <c r="F10" s="92">
        <f>SUM(D10+E10)</f>
        <v>174</v>
      </c>
      <c r="G10" s="93">
        <f>IFERROR(RANK(F10,$F$8:$F$936,1),"")</f>
        <v>3</v>
      </c>
      <c r="H10" s="94">
        <f ca="1">IF(,0,IFERROR(IF(COUNTIF(G$8:G10,G10)=1,SUM(OFFSET(INDIRECT("'Points attribués'!"&amp;ADDRESS(MATCH(G10,'Points attribués'!$A$3:$A$151,0)+2,2)),0,0,COUNTIF(G$8:G$136,G10),1))/COUNTIF(G$8:G$136,G10),INDIRECT(ADDRESS(MATCH(G10,G$8:G10,0)+ROW(H$7),COLUMN(H$7)))),"0"))</f>
        <v>74.5</v>
      </c>
      <c r="I10" s="95" t="s">
        <v>1</v>
      </c>
      <c r="J10" s="37">
        <v>76</v>
      </c>
      <c r="K10" s="37">
        <v>80</v>
      </c>
      <c r="L10" s="37">
        <f>SUM(J10+K10)</f>
        <v>156</v>
      </c>
      <c r="M10" s="24">
        <f>IFERROR(RANK(L10,$L$8:$L$936,1),"")</f>
        <v>2</v>
      </c>
      <c r="N10" s="28">
        <f ca="1">IF(,0,IFERROR(IF(COUNTIF(M$8:M10,M10)=1,SUM(OFFSET(INDIRECT("'Points attribués'!"&amp;ADDRESS(MATCH(M10,'Points attribués'!$A$3:$A$151,0)+2,2)),0,0,COUNTIF(M$8:M$136,M10),1))/COUNTIF(M$8:M$136,M10),INDIRECT(ADDRESS(MATCH(M10,M$8:M10,0)+ROW(N$7),COLUMN(N$7)))),"0"))</f>
        <v>91</v>
      </c>
      <c r="O10" s="26" t="s">
        <v>1</v>
      </c>
      <c r="P10" s="115">
        <f ca="1">H10+N10</f>
        <v>165.5</v>
      </c>
      <c r="Q10" s="116">
        <f ca="1">IFERROR(RANK(P10,$P$8:$P$936,0),"")</f>
        <v>3</v>
      </c>
    </row>
    <row r="11" spans="1:28" x14ac:dyDescent="0.25">
      <c r="A11" s="184" t="s">
        <v>185</v>
      </c>
      <c r="B11" s="158">
        <v>4</v>
      </c>
      <c r="C11" s="42" t="s">
        <v>124</v>
      </c>
      <c r="D11" s="92">
        <v>90</v>
      </c>
      <c r="E11" s="92">
        <v>84</v>
      </c>
      <c r="F11" s="92">
        <f>SUM(D11+E11)</f>
        <v>174</v>
      </c>
      <c r="G11" s="93">
        <f>IFERROR(RANK(F11,$F$8:$F$936,1),"")</f>
        <v>3</v>
      </c>
      <c r="H11" s="94">
        <f ca="1">IF(,0,IFERROR(IF(COUNTIF(G$8:G11,G11)=1,SUM(OFFSET(INDIRECT("'Points attribués'!"&amp;ADDRESS(MATCH(G11,'Points attribués'!$A$3:$A$151,0)+2,2)),0,0,COUNTIF(G$8:G$136,G11),1))/COUNTIF(G$8:G$136,G11),INDIRECT(ADDRESS(MATCH(G11,G$8:G11,0)+ROW(H$7),COLUMN(H$7)))),"0"))</f>
        <v>74.5</v>
      </c>
      <c r="I11" s="95" t="s">
        <v>1</v>
      </c>
      <c r="J11" s="37">
        <v>77</v>
      </c>
      <c r="K11" s="37">
        <v>82</v>
      </c>
      <c r="L11" s="37">
        <f>SUM(J11+K11)</f>
        <v>159</v>
      </c>
      <c r="M11" s="24">
        <f>IFERROR(RANK(L11,$L$8:$L$936,1),"")</f>
        <v>5</v>
      </c>
      <c r="N11" s="28">
        <f ca="1">IF(,0,IFERROR(IF(COUNTIF(M$8:M11,M11)=1,SUM(OFFSET(INDIRECT("'Points attribués'!"&amp;ADDRESS(MATCH(M11,'Points attribués'!$A$3:$A$151,0)+2,2)),0,0,COUNTIF(M$8:M$136,M11),1))/COUNTIF(M$8:M$136,M11),INDIRECT(ADDRESS(MATCH(M11,M$8:M11,0)+ROW(N$7),COLUMN(N$7)))),"0"))</f>
        <v>57</v>
      </c>
      <c r="O11" s="26" t="s">
        <v>1</v>
      </c>
      <c r="P11" s="115">
        <f ca="1">H11+N11</f>
        <v>131.5</v>
      </c>
      <c r="Q11" s="116">
        <f ca="1">IFERROR(RANK(P11,$P$8:$P$936,0),"")</f>
        <v>4</v>
      </c>
    </row>
    <row r="12" spans="1:28" x14ac:dyDescent="0.25">
      <c r="A12" s="184"/>
      <c r="B12" s="41">
        <v>5</v>
      </c>
      <c r="C12" s="14" t="s">
        <v>126</v>
      </c>
      <c r="D12" s="92">
        <v>94</v>
      </c>
      <c r="E12" s="92">
        <v>87</v>
      </c>
      <c r="F12" s="92">
        <f>SUM(D12+E12)</f>
        <v>181</v>
      </c>
      <c r="G12" s="93">
        <f>IFERROR(RANK(F12,$F$8:$F$936,1),"")</f>
        <v>5</v>
      </c>
      <c r="H12" s="94">
        <f ca="1">IF(,0,IFERROR(IF(COUNTIF(G$8:G12,G12)=1,SUM(OFFSET(INDIRECT("'Points attribués'!"&amp;ADDRESS(MATCH(G12,'Points attribués'!$A$3:$A$151,0)+2,2)),0,0,COUNTIF(G$8:G$136,G12),1))/COUNTIF(G$8:G$136,G12),INDIRECT(ADDRESS(MATCH(G12,G$8:G12,0)+ROW(H$7),COLUMN(H$7)))),"0"))</f>
        <v>57</v>
      </c>
      <c r="I12" s="95" t="s">
        <v>1</v>
      </c>
      <c r="J12" s="37">
        <v>76</v>
      </c>
      <c r="K12" s="37">
        <v>82</v>
      </c>
      <c r="L12" s="37">
        <f>SUM(J12+K12)</f>
        <v>158</v>
      </c>
      <c r="M12" s="24">
        <f>IFERROR(RANK(L12,$L$8:$L$936,1),"")</f>
        <v>4</v>
      </c>
      <c r="N12" s="28">
        <f ca="1">IF(,0,IFERROR(IF(COUNTIF(M$8:M12,M12)=1,SUM(OFFSET(INDIRECT("'Points attribués'!"&amp;ADDRESS(MATCH(M12,'Points attribués'!$A$3:$A$151,0)+2,2)),0,0,COUNTIF(M$8:M$136,M12),1))/COUNTIF(M$8:M$136,M12),INDIRECT(ADDRESS(MATCH(M12,M$8:M12,0)+ROW(N$7),COLUMN(N$7)))),"0"))</f>
        <v>68</v>
      </c>
      <c r="O12" s="26" t="s">
        <v>1</v>
      </c>
      <c r="P12" s="115">
        <f ca="1">H12+N12</f>
        <v>125</v>
      </c>
      <c r="Q12" s="116">
        <f ca="1">IFERROR(RANK(P12,$P$8:$P$936,0),"")</f>
        <v>5</v>
      </c>
    </row>
    <row r="13" spans="1:28" ht="15.75" thickBot="1" x14ac:dyDescent="0.3">
      <c r="A13" s="184"/>
      <c r="B13" s="79">
        <v>6</v>
      </c>
      <c r="C13" s="69" t="s">
        <v>125</v>
      </c>
      <c r="D13" s="92">
        <v>93</v>
      </c>
      <c r="E13" s="92">
        <v>92</v>
      </c>
      <c r="F13" s="92">
        <f>SUM(D13+E13)</f>
        <v>185</v>
      </c>
      <c r="G13" s="93">
        <f>IFERROR(RANK(F13,$F$8:$F$936,1),"")</f>
        <v>6</v>
      </c>
      <c r="H13" s="94">
        <f ca="1">IF(,0,IFERROR(IF(COUNTIF(G$8:G13,G13)=1,SUM(OFFSET(INDIRECT("'Points attribués'!"&amp;ADDRESS(MATCH(G13,'Points attribués'!$A$3:$A$151,0)+2,2)),0,0,COUNTIF(G$8:G$136,G13),1))/COUNTIF(G$8:G$136,G13),INDIRECT(ADDRESS(MATCH(G13,G$8:G13,0)+ROW(H$7),COLUMN(H$7)))),"0"))</f>
        <v>47</v>
      </c>
      <c r="I13" s="95" t="s">
        <v>1</v>
      </c>
      <c r="J13" s="37">
        <v>86</v>
      </c>
      <c r="K13" s="37">
        <v>81</v>
      </c>
      <c r="L13" s="37">
        <f>SUM(J13+K13)</f>
        <v>167</v>
      </c>
      <c r="M13" s="24">
        <f>IFERROR(RANK(L13,$L$8:$L$936,1),"")</f>
        <v>6</v>
      </c>
      <c r="N13" s="28">
        <f ca="1">IF(,0,IFERROR(IF(COUNTIF(M$8:M13,M13)=1,SUM(OFFSET(INDIRECT("'Points attribués'!"&amp;ADDRESS(MATCH(M13,'Points attribués'!$A$3:$A$151,0)+2,2)),0,0,COUNTIF(M$8:M$136,M13),1))/COUNTIF(M$8:M$136,M13),INDIRECT(ADDRESS(MATCH(M13,M$8:M13,0)+ROW(N$7),COLUMN(N$7)))),"0"))</f>
        <v>47</v>
      </c>
      <c r="O13" s="26" t="s">
        <v>1</v>
      </c>
      <c r="P13" s="115">
        <f ca="1">H13+N13</f>
        <v>94</v>
      </c>
      <c r="Q13" s="116">
        <f t="shared" ref="Q13:Q21" ca="1" si="0">IFERROR(RANK(P13,$P$8:$P$936,0),"")</f>
        <v>6</v>
      </c>
    </row>
    <row r="14" spans="1:28" x14ac:dyDescent="0.25">
      <c r="A14" s="181" t="s">
        <v>160</v>
      </c>
      <c r="B14" s="159">
        <v>7</v>
      </c>
      <c r="C14" s="84" t="s">
        <v>127</v>
      </c>
      <c r="D14" s="92">
        <v>96</v>
      </c>
      <c r="E14" s="92">
        <v>91</v>
      </c>
      <c r="F14" s="92">
        <f>SUM(D14+E14)</f>
        <v>187</v>
      </c>
      <c r="G14" s="93">
        <f>IFERROR(RANK(F14,$F$8:$F$936,1),"")</f>
        <v>8</v>
      </c>
      <c r="H14" s="94">
        <f ca="1">IF(,0,IFERROR(IF(COUNTIF(G$8:G14,G14)=1,SUM(OFFSET(INDIRECT("'Points attribués'!"&amp;ADDRESS(MATCH(G14,'Points attribués'!$A$3:$A$151,0)+2,2)),0,0,COUNTIF(G$8:G$136,G14),1))/COUNTIF(G$8:G$136,G14),INDIRECT(ADDRESS(MATCH(G14,G$8:G14,0)+ROW(H$7),COLUMN(H$7)))),"0"))</f>
        <v>30.5</v>
      </c>
      <c r="I14" s="95" t="s">
        <v>1</v>
      </c>
      <c r="J14" s="37">
        <v>84</v>
      </c>
      <c r="K14" s="37">
        <v>86</v>
      </c>
      <c r="L14" s="37">
        <f>SUM(J14+K14)</f>
        <v>170</v>
      </c>
      <c r="M14" s="24">
        <f>IFERROR(RANK(L14,$L$8:$L$936,1),"")</f>
        <v>7</v>
      </c>
      <c r="N14" s="28">
        <f ca="1">IF(,0,IFERROR(IF(COUNTIF(M$8:M14,M14)=1,SUM(OFFSET(INDIRECT("'Points attribués'!"&amp;ADDRESS(MATCH(M14,'Points attribués'!$A$3:$A$151,0)+2,2)),0,0,COUNTIF(M$8:M$136,M14),1))/COUNTIF(M$8:M$136,M14),INDIRECT(ADDRESS(MATCH(M14,M$8:M14,0)+ROW(N$7),COLUMN(N$7)))),"0"))</f>
        <v>37.5</v>
      </c>
      <c r="O14" s="26" t="s">
        <v>1</v>
      </c>
      <c r="P14" s="115">
        <f ca="1">H14+N14</f>
        <v>68</v>
      </c>
      <c r="Q14" s="116">
        <f t="shared" ca="1" si="0"/>
        <v>7</v>
      </c>
    </row>
    <row r="15" spans="1:28" x14ac:dyDescent="0.25">
      <c r="A15" s="184"/>
      <c r="B15" s="79">
        <v>8</v>
      </c>
      <c r="C15" s="69" t="s">
        <v>145</v>
      </c>
      <c r="D15" s="97">
        <v>96</v>
      </c>
      <c r="E15" s="97">
        <v>90</v>
      </c>
      <c r="F15" s="97">
        <f>SUM(D15+E15)</f>
        <v>186</v>
      </c>
      <c r="G15" s="98">
        <f>IFERROR(RANK(F15,$F$8:$F$936,1),"")</f>
        <v>7</v>
      </c>
      <c r="H15" s="99">
        <f ca="1">IF(,0,IFERROR(IF(COUNTIF(G$8:G15,G15)=1,SUM(OFFSET(INDIRECT("'Points attribués'!"&amp;ADDRESS(MATCH(G15,'Points attribués'!$A$3:$A$151,0)+2,2)),0,0,COUNTIF(G$8:G$136,G15),1))/COUNTIF(G$8:G$136,G15),INDIRECT(ADDRESS(MATCH(G15,G$8:G15,0)+ROW(H$7),COLUMN(H$7)))),"0"))</f>
        <v>41</v>
      </c>
      <c r="I15" s="100" t="s">
        <v>1</v>
      </c>
      <c r="J15" s="37">
        <v>92</v>
      </c>
      <c r="K15" s="37">
        <v>92</v>
      </c>
      <c r="L15" s="37">
        <f>SUM(J15+K15)</f>
        <v>184</v>
      </c>
      <c r="M15" s="24">
        <f>IFERROR(RANK(L15,$L$8:$L$936,1),"")</f>
        <v>13</v>
      </c>
      <c r="N15" s="28">
        <f ca="1">IF(,0,IFERROR(IF(COUNTIF(M$8:M15,M15)=1,SUM(OFFSET(INDIRECT("'Points attribués'!"&amp;ADDRESS(MATCH(M15,'Points attribués'!$A$3:$A$151,0)+2,2)),0,0,COUNTIF(M$8:M$136,M15),1))/COUNTIF(M$8:M$136,M15),INDIRECT(ADDRESS(MATCH(M15,M$8:M15,0)+ROW(N$7),COLUMN(N$7)))),"0"))</f>
        <v>18</v>
      </c>
      <c r="O15" s="26" t="s">
        <v>1</v>
      </c>
      <c r="P15" s="115">
        <f ca="1">H15+N15</f>
        <v>59</v>
      </c>
      <c r="Q15" s="116">
        <f t="shared" ca="1" si="0"/>
        <v>8</v>
      </c>
    </row>
    <row r="16" spans="1:28" ht="15.75" thickBot="1" x14ac:dyDescent="0.3">
      <c r="A16" s="208"/>
      <c r="B16" s="160">
        <v>9</v>
      </c>
      <c r="C16" s="161" t="s">
        <v>130</v>
      </c>
      <c r="D16" s="92">
        <v>101</v>
      </c>
      <c r="E16" s="92">
        <v>90</v>
      </c>
      <c r="F16" s="92">
        <f>SUM(D16+E16)</f>
        <v>191</v>
      </c>
      <c r="G16" s="93">
        <f>IFERROR(RANK(F16,$F$8:$F$936,1),"")</f>
        <v>10</v>
      </c>
      <c r="H16" s="94">
        <f ca="1">IF(,0,IFERROR(IF(COUNTIF(G$8:G16,G16)=1,SUM(OFFSET(INDIRECT("'Points attribués'!"&amp;ADDRESS(MATCH(G16,'Points attribués'!$A$3:$A$151,0)+2,2)),0,0,COUNTIF(G$8:G$136,G16),1))/COUNTIF(G$8:G$136,G16),INDIRECT(ADDRESS(MATCH(G16,G$8:G16,0)+ROW(H$7),COLUMN(H$7)))),"0"))</f>
        <v>24</v>
      </c>
      <c r="I16" s="95" t="s">
        <v>1</v>
      </c>
      <c r="J16" s="37">
        <v>93</v>
      </c>
      <c r="K16" s="37">
        <v>92</v>
      </c>
      <c r="L16" s="37">
        <f>SUM(J16+K16)</f>
        <v>185</v>
      </c>
      <c r="M16" s="24">
        <f>IFERROR(RANK(L16,$L$8:$L$936,1),"")</f>
        <v>14</v>
      </c>
      <c r="N16" s="28">
        <f ca="1">IF(,0,IFERROR(IF(COUNTIF(M$8:M16,M16)=1,SUM(OFFSET(INDIRECT("'Points attribués'!"&amp;ADDRESS(MATCH(M16,'Points attribués'!$A$3:$A$151,0)+2,2)),0,0,COUNTIF(M$8:M$136,M16),1))/COUNTIF(M$8:M$136,M16),INDIRECT(ADDRESS(MATCH(M16,M$8:M16,0)+ROW(N$7),COLUMN(N$7)))),"0"))</f>
        <v>16.5</v>
      </c>
      <c r="O16" s="26" t="s">
        <v>1</v>
      </c>
      <c r="P16" s="115">
        <f ca="1">H16+N16</f>
        <v>40.5</v>
      </c>
      <c r="Q16" s="116">
        <f t="shared" ca="1" si="0"/>
        <v>9</v>
      </c>
    </row>
    <row r="17" spans="1:18" x14ac:dyDescent="0.25">
      <c r="A17" s="184" t="s">
        <v>49</v>
      </c>
      <c r="B17" s="158">
        <v>10</v>
      </c>
      <c r="C17" s="42" t="s">
        <v>133</v>
      </c>
      <c r="D17" s="92">
        <v>98</v>
      </c>
      <c r="E17" s="92">
        <v>89</v>
      </c>
      <c r="F17" s="92">
        <f>SUM(D17+E17)</f>
        <v>187</v>
      </c>
      <c r="G17" s="93">
        <f>IFERROR(RANK(F17,$F$8:$F$936,1),"")</f>
        <v>8</v>
      </c>
      <c r="H17" s="94">
        <f ca="1">IF(,0,IFERROR(IF(COUNTIF(G$8:G17,G17)=1,SUM(OFFSET(INDIRECT("'Points attribués'!"&amp;ADDRESS(MATCH(G17,'Points attribués'!$A$3:$A$151,0)+2,2)),0,0,COUNTIF(G$8:G$136,G17),1))/COUNTIF(G$8:G$136,G17),INDIRECT(ADDRESS(MATCH(G17,G$8:G17,0)+ROW(H$7),COLUMN(H$7)))),"0"))</f>
        <v>30.5</v>
      </c>
      <c r="I17" s="95" t="s">
        <v>1</v>
      </c>
      <c r="J17" s="37">
        <v>103</v>
      </c>
      <c r="K17" s="37">
        <v>93</v>
      </c>
      <c r="L17" s="37">
        <f>SUM(J17+K17)</f>
        <v>196</v>
      </c>
      <c r="M17" s="24">
        <f>IFERROR(RANK(L17,$L$8:$L$936,1),"")</f>
        <v>20</v>
      </c>
      <c r="N17" s="28">
        <f ca="1">IF(,0,IFERROR(IF(COUNTIF(M$8:M17,M17)=1,SUM(OFFSET(INDIRECT("'Points attribués'!"&amp;ADDRESS(MATCH(M17,'Points attribués'!$A$3:$A$151,0)+2,2)),0,0,COUNTIF(M$8:M$136,M17),1))/COUNTIF(M$8:M$136,M17),INDIRECT(ADDRESS(MATCH(M17,M$8:M17,0)+ROW(N$7),COLUMN(N$7)))),"0"))</f>
        <v>10</v>
      </c>
      <c r="O17" s="26" t="s">
        <v>1</v>
      </c>
      <c r="P17" s="115">
        <f ca="1">H17+N17</f>
        <v>40.5</v>
      </c>
      <c r="Q17" s="116">
        <f t="shared" ca="1" si="0"/>
        <v>9</v>
      </c>
    </row>
    <row r="18" spans="1:18" x14ac:dyDescent="0.25">
      <c r="A18" s="184"/>
      <c r="B18" s="52">
        <v>11</v>
      </c>
      <c r="C18" s="14" t="s">
        <v>135</v>
      </c>
      <c r="D18" s="92">
        <v>101</v>
      </c>
      <c r="E18" s="92">
        <v>100</v>
      </c>
      <c r="F18" s="92">
        <f>SUM(D18+E18)</f>
        <v>201</v>
      </c>
      <c r="G18" s="93">
        <f>IFERROR(RANK(F18,$F$8:$F$936,1),"")</f>
        <v>15</v>
      </c>
      <c r="H18" s="94">
        <f ca="1">IF(,0,IFERROR(IF(COUNTIF(G$8:G18,G18)=1,SUM(OFFSET(INDIRECT("'Points attribués'!"&amp;ADDRESS(MATCH(G18,'Points attribués'!$A$3:$A$151,0)+2,2)),0,0,COUNTIF(G$8:G$136,G18),1))/COUNTIF(G$8:G$136,G18),INDIRECT(ADDRESS(MATCH(G18,G$8:G18,0)+ROW(H$7),COLUMN(H$7)))),"0"))</f>
        <v>15.5</v>
      </c>
      <c r="I18" s="95" t="s">
        <v>1</v>
      </c>
      <c r="J18" s="37">
        <v>89</v>
      </c>
      <c r="K18" s="37">
        <v>89</v>
      </c>
      <c r="L18" s="37">
        <f>SUM(J18+K18)</f>
        <v>178</v>
      </c>
      <c r="M18" s="24">
        <f>IFERROR(RANK(L18,$L$8:$L$936,1),"")</f>
        <v>10</v>
      </c>
      <c r="N18" s="28">
        <f ca="1">IF(,0,IFERROR(IF(COUNTIF(M$8:M18,M18)=1,SUM(OFFSET(INDIRECT("'Points attribués'!"&amp;ADDRESS(MATCH(M18,'Points attribués'!$A$3:$A$151,0)+2,2)),0,0,COUNTIF(M$8:M$136,M18),1))/COUNTIF(M$8:M$136,M18),INDIRECT(ADDRESS(MATCH(M18,M$8:M18,0)+ROW(N$7),COLUMN(N$7)))),"0"))</f>
        <v>24</v>
      </c>
      <c r="O18" s="26" t="s">
        <v>1</v>
      </c>
      <c r="P18" s="115">
        <f ca="1">H18+N18</f>
        <v>39.5</v>
      </c>
      <c r="Q18" s="116">
        <f t="shared" ca="1" si="0"/>
        <v>11</v>
      </c>
    </row>
    <row r="19" spans="1:18" ht="15.75" thickBot="1" x14ac:dyDescent="0.3">
      <c r="A19" s="184"/>
      <c r="B19" s="68">
        <v>12</v>
      </c>
      <c r="C19" s="69" t="s">
        <v>180</v>
      </c>
      <c r="D19" s="146"/>
      <c r="E19" s="146"/>
      <c r="F19" s="146"/>
      <c r="G19" s="135"/>
      <c r="H19" s="136"/>
      <c r="I19" s="137"/>
      <c r="J19" s="37">
        <v>86</v>
      </c>
      <c r="K19" s="37">
        <v>84</v>
      </c>
      <c r="L19" s="37">
        <f>SUM(J19+K19)</f>
        <v>170</v>
      </c>
      <c r="M19" s="24">
        <f>IFERROR(RANK(L19,$L$8:$L$936,1),"")</f>
        <v>7</v>
      </c>
      <c r="N19" s="28">
        <f ca="1">IF(,0,IFERROR(IF(COUNTIF(M$8:M19,M19)=1,SUM(OFFSET(INDIRECT("'Points attribués'!"&amp;ADDRESS(MATCH(M19,'Points attribués'!$A$3:$A$151,0)+2,2)),0,0,COUNTIF(M$8:M$136,M19),1))/COUNTIF(M$8:M$136,M19),INDIRECT(ADDRESS(MATCH(M19,M$8:M19,0)+ROW(N$7),COLUMN(N$7)))),"0"))</f>
        <v>37.5</v>
      </c>
      <c r="O19" s="26" t="s">
        <v>1</v>
      </c>
      <c r="P19" s="115">
        <f ca="1">H19+N19</f>
        <v>37.5</v>
      </c>
      <c r="Q19" s="116">
        <f t="shared" ca="1" si="0"/>
        <v>12</v>
      </c>
    </row>
    <row r="20" spans="1:18" ht="15.75" thickBot="1" x14ac:dyDescent="0.3">
      <c r="A20" s="181" t="s">
        <v>50</v>
      </c>
      <c r="B20" s="173">
        <v>13</v>
      </c>
      <c r="C20" s="178" t="s">
        <v>132</v>
      </c>
      <c r="D20" s="109">
        <v>100</v>
      </c>
      <c r="E20" s="109">
        <v>101</v>
      </c>
      <c r="F20" s="109">
        <f>SUM(D20+E20)</f>
        <v>201</v>
      </c>
      <c r="G20" s="110">
        <f>IFERROR(RANK(F20,$F$8:$F$936,1),"")</f>
        <v>15</v>
      </c>
      <c r="H20" s="111">
        <f ca="1">IF(,0,IFERROR(IF(COUNTIF(G$8:G20,G20)=1,SUM(OFFSET(INDIRECT("'Points attribués'!"&amp;ADDRESS(MATCH(G20,'Points attribués'!$A$3:$A$151,0)+2,2)),0,0,COUNTIF(G$8:G$136,G20),1))/COUNTIF(G$8:G$136,G20),INDIRECT(ADDRESS(MATCH(G20,G$8:G20,0)+ROW(H$7),COLUMN(H$7)))),"0"))</f>
        <v>15.5</v>
      </c>
      <c r="I20" s="112" t="s">
        <v>1</v>
      </c>
      <c r="J20" s="61">
        <v>89</v>
      </c>
      <c r="K20" s="61">
        <v>96</v>
      </c>
      <c r="L20" s="61">
        <f>SUM(J20+K20)</f>
        <v>185</v>
      </c>
      <c r="M20" s="62">
        <f>IFERROR(RANK(L20,$L$8:$L$936,1),"")</f>
        <v>14</v>
      </c>
      <c r="N20" s="63">
        <f ca="1">IF(,0,IFERROR(IF(COUNTIF(M$8:M20,M20)=1,SUM(OFFSET(INDIRECT("'Points attribués'!"&amp;ADDRESS(MATCH(M20,'Points attribués'!$A$3:$A$151,0)+2,2)),0,0,COUNTIF(M$8:M$136,M20),1))/COUNTIF(M$8:M$136,M20),INDIRECT(ADDRESS(MATCH(M20,M$8:M20,0)+ROW(N$7),COLUMN(N$7)))),"0"))</f>
        <v>16.5</v>
      </c>
      <c r="O20" s="65" t="s">
        <v>1</v>
      </c>
      <c r="P20" s="117">
        <f ca="1">H20+N20</f>
        <v>32</v>
      </c>
      <c r="Q20" s="118">
        <f t="shared" ca="1" si="0"/>
        <v>13</v>
      </c>
    </row>
    <row r="21" spans="1:18" ht="15.75" thickTop="1" x14ac:dyDescent="0.25">
      <c r="A21" s="184"/>
      <c r="B21" s="42">
        <v>14</v>
      </c>
      <c r="C21" s="42" t="s">
        <v>131</v>
      </c>
      <c r="D21" s="105">
        <v>100</v>
      </c>
      <c r="E21" s="105">
        <v>96</v>
      </c>
      <c r="F21" s="105">
        <f>SUM(D21+E21)</f>
        <v>196</v>
      </c>
      <c r="G21" s="106">
        <f>IFERROR(RANK(F21,$F$8:$F$936,1),"")</f>
        <v>12</v>
      </c>
      <c r="H21" s="107">
        <f ca="1">IF(,0,IFERROR(IF(COUNTIF(G$8:G21,G21)=1,SUM(OFFSET(INDIRECT("'Points attribués'!"&amp;ADDRESS(MATCH(G21,'Points attribués'!$A$3:$A$151,0)+2,2)),0,0,COUNTIF(G$8:G$136,G21),1))/COUNTIF(G$8:G$136,G21),INDIRECT(ADDRESS(MATCH(G21,G$8:G21,0)+ROW(H$7),COLUMN(H$7)))),"0"))</f>
        <v>19</v>
      </c>
      <c r="I21" s="108" t="s">
        <v>1</v>
      </c>
      <c r="J21" s="48">
        <v>96</v>
      </c>
      <c r="K21" s="48">
        <v>96</v>
      </c>
      <c r="L21" s="48">
        <f>SUM(J21+K21)</f>
        <v>192</v>
      </c>
      <c r="M21" s="49">
        <f>IFERROR(RANK(L21,$L$8:$L$936,1),"")</f>
        <v>18</v>
      </c>
      <c r="N21" s="50">
        <f ca="1">IF(,0,IFERROR(IF(COUNTIF(M$8:M21,M21)=1,SUM(OFFSET(INDIRECT("'Points attribués'!"&amp;ADDRESS(MATCH(M21,'Points attribués'!$A$3:$A$151,0)+2,2)),0,0,COUNTIF(M$8:M$136,M21),1))/COUNTIF(M$8:M$136,M21),INDIRECT(ADDRESS(MATCH(M21,M$8:M21,0)+ROW(N$7),COLUMN(N$7)))),"0"))</f>
        <v>13</v>
      </c>
      <c r="O21" s="51" t="s">
        <v>1</v>
      </c>
      <c r="P21" s="119">
        <f ca="1">H21+N21</f>
        <v>32</v>
      </c>
      <c r="Q21" s="225">
        <f t="shared" ca="1" si="0"/>
        <v>13</v>
      </c>
      <c r="R21" s="38" t="s">
        <v>193</v>
      </c>
    </row>
    <row r="22" spans="1:18" ht="15.75" thickBot="1" x14ac:dyDescent="0.3">
      <c r="A22" s="208"/>
      <c r="B22" s="161">
        <v>15</v>
      </c>
      <c r="C22" s="161" t="s">
        <v>129</v>
      </c>
      <c r="D22" s="92">
        <v>93</v>
      </c>
      <c r="E22" s="92">
        <v>101</v>
      </c>
      <c r="F22" s="92">
        <f>SUM(D22+E22)</f>
        <v>194</v>
      </c>
      <c r="G22" s="93">
        <f>IFERROR(RANK(F22,$F$8:$F$936,1),"")</f>
        <v>11</v>
      </c>
      <c r="H22" s="94">
        <f ca="1">IF(,0,IFERROR(IF(COUNTIF(G$8:G22,G22)=1,SUM(OFFSET(INDIRECT("'Points attribués'!"&amp;ADDRESS(MATCH(G22,'Points attribués'!$A$3:$A$151,0)+2,2)),0,0,COUNTIF(G$8:G$136,G22),1))/COUNTIF(G$8:G$136,G22),INDIRECT(ADDRESS(MATCH(G22,G$8:G22,0)+ROW(H$7),COLUMN(H$7)))),"0"))</f>
        <v>20</v>
      </c>
      <c r="I22" s="95" t="s">
        <v>1</v>
      </c>
      <c r="J22" s="37">
        <v>103</v>
      </c>
      <c r="K22" s="37">
        <v>92</v>
      </c>
      <c r="L22" s="37">
        <f>SUM(J22+K22)</f>
        <v>195</v>
      </c>
      <c r="M22" s="24">
        <f>IFERROR(RANK(L22,$L$8:$L$936,1),"")</f>
        <v>19</v>
      </c>
      <c r="N22" s="28">
        <f ca="1">IF(,0,IFERROR(IF(COUNTIF(M$8:M22,M22)=1,SUM(OFFSET(INDIRECT("'Points attribués'!"&amp;ADDRESS(MATCH(M22,'Points attribués'!$A$3:$A$151,0)+2,2)),0,0,COUNTIF(M$8:M$136,M22),1))/COUNTIF(M$8:M$136,M22),INDIRECT(ADDRESS(MATCH(M22,M$8:M22,0)+ROW(N$7),COLUMN(N$7)))),"0"))</f>
        <v>12</v>
      </c>
      <c r="O22" s="26" t="s">
        <v>1</v>
      </c>
      <c r="P22" s="115">
        <f ca="1">H22+N22</f>
        <v>32</v>
      </c>
      <c r="Q22" s="116">
        <f t="shared" ref="Q22:Q36" ca="1" si="1">IFERROR(RANK(P22,$P$8:$P$936,0),"")</f>
        <v>13</v>
      </c>
    </row>
    <row r="23" spans="1:18" x14ac:dyDescent="0.25">
      <c r="A23" s="184" t="s">
        <v>51</v>
      </c>
      <c r="B23" s="42">
        <v>16</v>
      </c>
      <c r="C23" s="54" t="s">
        <v>183</v>
      </c>
      <c r="D23" s="128"/>
      <c r="E23" s="128"/>
      <c r="F23" s="128"/>
      <c r="G23" s="14"/>
      <c r="H23" s="129"/>
      <c r="I23" s="128"/>
      <c r="J23" s="37">
        <v>83</v>
      </c>
      <c r="K23" s="37">
        <v>93</v>
      </c>
      <c r="L23" s="37">
        <f>SUM(J23+K23)</f>
        <v>176</v>
      </c>
      <c r="M23" s="24">
        <f>IFERROR(RANK(L23,$L$8:$L$936,1),"")</f>
        <v>9</v>
      </c>
      <c r="N23" s="28">
        <f ca="1">IF(,0,IFERROR(IF(COUNTIF(M$8:M23,M23)=1,SUM(OFFSET(INDIRECT("'Points attribués'!"&amp;ADDRESS(MATCH(M23,'Points attribués'!$A$3:$A$151,0)+2,2)),0,0,COUNTIF(M$8:M$136,M23),1))/COUNTIF(M$8:M$136,M23),INDIRECT(ADDRESS(MATCH(M23,M$8:M23,0)+ROW(N$7),COLUMN(N$7)))),"0"))</f>
        <v>27</v>
      </c>
      <c r="O23" s="26" t="s">
        <v>1</v>
      </c>
      <c r="P23" s="115">
        <f ca="1">H23+N23</f>
        <v>27</v>
      </c>
      <c r="Q23" s="116">
        <f t="shared" ca="1" si="1"/>
        <v>16</v>
      </c>
    </row>
    <row r="24" spans="1:18" x14ac:dyDescent="0.25">
      <c r="A24" s="184"/>
      <c r="B24" s="14">
        <v>17</v>
      </c>
      <c r="C24" s="14" t="s">
        <v>134</v>
      </c>
      <c r="D24" s="92">
        <v>98</v>
      </c>
      <c r="E24" s="92">
        <v>120</v>
      </c>
      <c r="F24" s="92">
        <f>SUM(D24+E24)</f>
        <v>218</v>
      </c>
      <c r="G24" s="93">
        <f>IFERROR(RANK(F24,$F$8:$F$936,1),"")</f>
        <v>19</v>
      </c>
      <c r="H24" s="94">
        <f ca="1">IF(,0,IFERROR(IF(COUNTIF(G$8:G24,G24)=1,SUM(OFFSET(INDIRECT("'Points attribués'!"&amp;ADDRESS(MATCH(G24,'Points attribués'!$A$3:$A$151,0)+2,2)),0,0,COUNTIF(G$8:G$136,G24),1))/COUNTIF(G$8:G$136,G24),INDIRECT(ADDRESS(MATCH(G24,G$8:G24,0)+ROW(H$7),COLUMN(H$7)))),"0"))</f>
        <v>12</v>
      </c>
      <c r="I24" s="95" t="s">
        <v>1</v>
      </c>
      <c r="J24" s="37">
        <v>93</v>
      </c>
      <c r="K24" s="37">
        <v>93</v>
      </c>
      <c r="L24" s="37">
        <f>SUM(J24+K24)</f>
        <v>186</v>
      </c>
      <c r="M24" s="24">
        <f>IFERROR(RANK(L24,$L$8:$L$936,1),"")</f>
        <v>16</v>
      </c>
      <c r="N24" s="28">
        <f ca="1">IF(,0,IFERROR(IF(COUNTIF(M$8:M24,M24)=1,SUM(OFFSET(INDIRECT("'Points attribués'!"&amp;ADDRESS(MATCH(M24,'Points attribués'!$A$3:$A$151,0)+2,2)),0,0,COUNTIF(M$8:M$136,M24),1))/COUNTIF(M$8:M$136,M24),INDIRECT(ADDRESS(MATCH(M24,M$8:M24,0)+ROW(N$7),COLUMN(N$7)))),"0"))</f>
        <v>15</v>
      </c>
      <c r="O24" s="26" t="s">
        <v>1</v>
      </c>
      <c r="P24" s="115">
        <f ca="1">H24+N24</f>
        <v>27</v>
      </c>
      <c r="Q24" s="116">
        <f t="shared" ca="1" si="1"/>
        <v>16</v>
      </c>
    </row>
    <row r="25" spans="1:18" ht="15.75" thickBot="1" x14ac:dyDescent="0.3">
      <c r="A25" s="184"/>
      <c r="B25" s="162">
        <v>18</v>
      </c>
      <c r="C25" s="69" t="s">
        <v>136</v>
      </c>
      <c r="D25" s="92">
        <v>106</v>
      </c>
      <c r="E25" s="92">
        <v>105</v>
      </c>
      <c r="F25" s="92">
        <f>SUM(D25+E25)</f>
        <v>211</v>
      </c>
      <c r="G25" s="93">
        <f>IFERROR(RANK(F25,$F$8:$F$936,1),"")</f>
        <v>18</v>
      </c>
      <c r="H25" s="94">
        <f ca="1">IF(,0,IFERROR(IF(COUNTIF(G$8:G25,G25)=1,SUM(OFFSET(INDIRECT("'Points attribués'!"&amp;ADDRESS(MATCH(G25,'Points attribués'!$A$3:$A$151,0)+2,2)),0,0,COUNTIF(G$8:G$136,G25),1))/COUNTIF(G$8:G$136,G25),INDIRECT(ADDRESS(MATCH(G25,G$8:G25,0)+ROW(H$7),COLUMN(H$7)))),"0"))</f>
        <v>13</v>
      </c>
      <c r="I25" s="95" t="s">
        <v>1</v>
      </c>
      <c r="J25" s="37">
        <v>98</v>
      </c>
      <c r="K25" s="37">
        <v>91</v>
      </c>
      <c r="L25" s="37">
        <f>SUM(J25+K25)</f>
        <v>189</v>
      </c>
      <c r="M25" s="24">
        <f>IFERROR(RANK(L25,$L$8:$L$936,1),"")</f>
        <v>17</v>
      </c>
      <c r="N25" s="28">
        <f ca="1">IF(,0,IFERROR(IF(COUNTIF(M$8:M25,M25)=1,SUM(OFFSET(INDIRECT("'Points attribués'!"&amp;ADDRESS(MATCH(M25,'Points attribués'!$A$3:$A$151,0)+2,2)),0,0,COUNTIF(M$8:M$136,M25),1))/COUNTIF(M$8:M$136,M25),INDIRECT(ADDRESS(MATCH(M25,M$8:M25,0)+ROW(N$7),COLUMN(N$7)))),"0"))</f>
        <v>14</v>
      </c>
      <c r="O25" s="26" t="s">
        <v>1</v>
      </c>
      <c r="P25" s="115">
        <f ca="1">H25+N25</f>
        <v>27</v>
      </c>
      <c r="Q25" s="116">
        <f t="shared" ca="1" si="1"/>
        <v>16</v>
      </c>
    </row>
    <row r="26" spans="1:18" x14ac:dyDescent="0.25">
      <c r="A26" s="181" t="s">
        <v>52</v>
      </c>
      <c r="B26" s="84">
        <v>19</v>
      </c>
      <c r="C26" s="84" t="s">
        <v>137</v>
      </c>
      <c r="D26" s="92">
        <v>96</v>
      </c>
      <c r="E26" s="92">
        <v>102</v>
      </c>
      <c r="F26" s="92">
        <f>SUM(D26+E26)</f>
        <v>198</v>
      </c>
      <c r="G26" s="93">
        <f>IFERROR(RANK(F26,$F$8:$F$936,1),"")</f>
        <v>13</v>
      </c>
      <c r="H26" s="94">
        <f ca="1">IF(,0,IFERROR(IF(COUNTIF(G$8:G26,G26)=1,SUM(OFFSET(INDIRECT("'Points attribués'!"&amp;ADDRESS(MATCH(G26,'Points attribués'!$A$3:$A$151,0)+2,2)),0,0,COUNTIF(G$8:G$136,G26),1))/COUNTIF(G$8:G$136,G26),INDIRECT(ADDRESS(MATCH(G26,G$8:G26,0)+ROW(H$7),COLUMN(H$7)))),"0"))</f>
        <v>18</v>
      </c>
      <c r="I26" s="95" t="s">
        <v>1</v>
      </c>
      <c r="J26" s="37">
        <v>105</v>
      </c>
      <c r="K26" s="37">
        <v>95</v>
      </c>
      <c r="L26" s="37">
        <f>SUM(J26+K26)</f>
        <v>200</v>
      </c>
      <c r="M26" s="24">
        <f>IFERROR(RANK(L26,$L$8:$L$936,1),"")</f>
        <v>22</v>
      </c>
      <c r="N26" s="28">
        <f ca="1">IF(,0,IFERROR(IF(COUNTIF(M$8:M26,M26)=1,SUM(OFFSET(INDIRECT("'Points attribués'!"&amp;ADDRESS(MATCH(M26,'Points attribués'!$A$3:$A$151,0)+2,2)),0,0,COUNTIF(M$8:M$136,M26),1))/COUNTIF(M$8:M$136,M26),INDIRECT(ADDRESS(MATCH(M26,M$8:M26,0)+ROW(N$7),COLUMN(N$7)))),"0"))</f>
        <v>8</v>
      </c>
      <c r="O26" s="26" t="s">
        <v>1</v>
      </c>
      <c r="P26" s="115">
        <f ca="1">H26+N26</f>
        <v>26</v>
      </c>
      <c r="Q26" s="116">
        <f t="shared" ca="1" si="1"/>
        <v>19</v>
      </c>
    </row>
    <row r="27" spans="1:18" x14ac:dyDescent="0.25">
      <c r="A27" s="184"/>
      <c r="B27" s="42">
        <v>20</v>
      </c>
      <c r="C27" s="67" t="s">
        <v>182</v>
      </c>
      <c r="D27" s="128"/>
      <c r="E27" s="128"/>
      <c r="F27" s="128"/>
      <c r="G27" s="14"/>
      <c r="H27" s="129"/>
      <c r="I27" s="128"/>
      <c r="J27" s="37">
        <v>90</v>
      </c>
      <c r="K27" s="37">
        <v>93</v>
      </c>
      <c r="L27" s="37">
        <f>SUM(J27+K27)</f>
        <v>183</v>
      </c>
      <c r="M27" s="24">
        <f>IFERROR(RANK(L27,$L$8:$L$936,1),"")</f>
        <v>11</v>
      </c>
      <c r="N27" s="28">
        <f ca="1">IF(,0,IFERROR(IF(COUNTIF(M$8:M27,M27)=1,SUM(OFFSET(INDIRECT("'Points attribués'!"&amp;ADDRESS(MATCH(M27,'Points attribués'!$A$3:$A$151,0)+2,2)),0,0,COUNTIF(M$8:M$136,M27),1))/COUNTIF(M$8:M$136,M27),INDIRECT(ADDRESS(MATCH(M27,M$8:M27,0)+ROW(N$7),COLUMN(N$7)))),"0"))</f>
        <v>19.5</v>
      </c>
      <c r="O27" s="26" t="s">
        <v>1</v>
      </c>
      <c r="P27" s="115">
        <f ca="1">H27+N27</f>
        <v>19.5</v>
      </c>
      <c r="Q27" s="116">
        <f t="shared" ca="1" si="1"/>
        <v>20</v>
      </c>
    </row>
    <row r="28" spans="1:18" ht="15.75" thickBot="1" x14ac:dyDescent="0.3">
      <c r="A28" s="208"/>
      <c r="B28" s="161">
        <v>21</v>
      </c>
      <c r="C28" s="161" t="s">
        <v>181</v>
      </c>
      <c r="D28" s="146"/>
      <c r="E28" s="146"/>
      <c r="F28" s="146"/>
      <c r="G28" s="135"/>
      <c r="H28" s="136"/>
      <c r="I28" s="137"/>
      <c r="J28" s="37">
        <v>101</v>
      </c>
      <c r="K28" s="37">
        <v>82</v>
      </c>
      <c r="L28" s="37">
        <f>SUM(J28+K28)</f>
        <v>183</v>
      </c>
      <c r="M28" s="24">
        <f>IFERROR(RANK(L28,$L$8:$L$936,1),"")</f>
        <v>11</v>
      </c>
      <c r="N28" s="28">
        <f ca="1">IF(,0,IFERROR(IF(COUNTIF(M$8:M28,M28)=1,SUM(OFFSET(INDIRECT("'Points attribués'!"&amp;ADDRESS(MATCH(M28,'Points attribués'!$A$3:$A$151,0)+2,2)),0,0,COUNTIF(M$8:M$136,M28),1))/COUNTIF(M$8:M$136,M28),INDIRECT(ADDRESS(MATCH(M28,M$8:M28,0)+ROW(N$7),COLUMN(N$7)))),"0"))</f>
        <v>19.5</v>
      </c>
      <c r="O28" s="26" t="s">
        <v>1</v>
      </c>
      <c r="P28" s="115">
        <f ca="1">H28+N28</f>
        <v>19.5</v>
      </c>
      <c r="Q28" s="116">
        <f t="shared" ca="1" si="1"/>
        <v>20</v>
      </c>
    </row>
    <row r="29" spans="1:18" x14ac:dyDescent="0.25">
      <c r="A29" s="184" t="s">
        <v>186</v>
      </c>
      <c r="B29" s="42">
        <v>22</v>
      </c>
      <c r="C29" s="42" t="s">
        <v>143</v>
      </c>
      <c r="D29" s="92">
        <v>100</v>
      </c>
      <c r="E29" s="92">
        <v>100</v>
      </c>
      <c r="F29" s="92">
        <f>SUM(D29+E29)</f>
        <v>200</v>
      </c>
      <c r="G29" s="93">
        <f>IFERROR(RANK(F29,$F$8:$F$936,1),"")</f>
        <v>14</v>
      </c>
      <c r="H29" s="94">
        <f ca="1">IF(,0,IFERROR(IF(COUNTIF(G$8:G29,G29)=1,SUM(OFFSET(INDIRECT("'Points attribués'!"&amp;ADDRESS(MATCH(G29,'Points attribués'!$A$3:$A$151,0)+2,2)),0,0,COUNTIF(G$8:G$136,G29),1))/COUNTIF(G$8:G$136,G29),INDIRECT(ADDRESS(MATCH(G29,G$8:G29,0)+ROW(H$7),COLUMN(H$7)))),"0"))</f>
        <v>17</v>
      </c>
      <c r="I29" s="95" t="s">
        <v>1</v>
      </c>
      <c r="J29" s="37">
        <v>124</v>
      </c>
      <c r="K29" s="37">
        <v>100</v>
      </c>
      <c r="L29" s="37">
        <f>SUM(J29+K29)</f>
        <v>224</v>
      </c>
      <c r="M29" s="24">
        <f>IFERROR(RANK(L29,$L$8:$L$936,1),"")</f>
        <v>25</v>
      </c>
      <c r="N29" s="28">
        <f ca="1">IF(,0,IFERROR(IF(COUNTIF(M$8:M29,M29)=1,SUM(OFFSET(INDIRECT("'Points attribués'!"&amp;ADDRESS(MATCH(M29,'Points attribués'!$A$3:$A$151,0)+2,2)),0,0,COUNTIF(M$8:M$136,M29),1))/COUNTIF(M$8:M$136,M29),INDIRECT(ADDRESS(MATCH(M29,M$8:M29,0)+ROW(N$7),COLUMN(N$7)))),"0"))</f>
        <v>2.5</v>
      </c>
      <c r="O29" s="26" t="s">
        <v>1</v>
      </c>
      <c r="P29" s="115">
        <f ca="1">H29+N29</f>
        <v>19.5</v>
      </c>
      <c r="Q29" s="116">
        <f t="shared" ca="1" si="1"/>
        <v>20</v>
      </c>
    </row>
    <row r="30" spans="1:18" x14ac:dyDescent="0.25">
      <c r="A30" s="184"/>
      <c r="B30" s="14">
        <v>23</v>
      </c>
      <c r="C30" s="14" t="s">
        <v>139</v>
      </c>
      <c r="D30" s="92">
        <v>127</v>
      </c>
      <c r="E30" s="92">
        <v>120</v>
      </c>
      <c r="F30" s="92">
        <f>SUM(D30+E30)</f>
        <v>247</v>
      </c>
      <c r="G30" s="93">
        <f>IFERROR(RANK(F30,$F$8:$F$936,1),"")</f>
        <v>25</v>
      </c>
      <c r="H30" s="94">
        <f ca="1">IF(,0,IFERROR(IF(COUNTIF(G$8:G30,G30)=1,SUM(OFFSET(INDIRECT("'Points attribués'!"&amp;ADDRESS(MATCH(G30,'Points attribués'!$A$3:$A$151,0)+2,2)),0,0,COUNTIF(G$8:G$136,G30),1))/COUNTIF(G$8:G$136,G30),INDIRECT(ADDRESS(MATCH(G30,G$8:G30,0)+ROW(H$7),COLUMN(H$7)))),"0"))</f>
        <v>5</v>
      </c>
      <c r="I30" s="95" t="s">
        <v>1</v>
      </c>
      <c r="J30" s="37">
        <v>97</v>
      </c>
      <c r="K30" s="37">
        <v>101</v>
      </c>
      <c r="L30" s="37">
        <f>SUM(J30+K30)</f>
        <v>198</v>
      </c>
      <c r="M30" s="24">
        <f>IFERROR(RANK(L30,$L$8:$L$936,1),"")</f>
        <v>21</v>
      </c>
      <c r="N30" s="28">
        <f ca="1">IF(,0,IFERROR(IF(COUNTIF(M$8:M30,M30)=1,SUM(OFFSET(INDIRECT("'Points attribués'!"&amp;ADDRESS(MATCH(M30,'Points attribués'!$A$3:$A$151,0)+2,2)),0,0,COUNTIF(M$8:M$136,M30),1))/COUNTIF(M$8:M$136,M30),INDIRECT(ADDRESS(MATCH(M30,M$8:M30,0)+ROW(N$7),COLUMN(N$7)))),"0"))</f>
        <v>9</v>
      </c>
      <c r="O30" s="26" t="s">
        <v>1</v>
      </c>
      <c r="P30" s="115">
        <f ca="1">H30+N30</f>
        <v>14</v>
      </c>
      <c r="Q30" s="116">
        <f t="shared" ca="1" si="1"/>
        <v>23</v>
      </c>
    </row>
    <row r="31" spans="1:18" ht="15.75" thickBot="1" x14ac:dyDescent="0.3">
      <c r="A31" s="184"/>
      <c r="B31" s="162">
        <v>24</v>
      </c>
      <c r="C31" s="69" t="s">
        <v>140</v>
      </c>
      <c r="D31" s="92">
        <v>101</v>
      </c>
      <c r="E31" s="92">
        <v>104</v>
      </c>
      <c r="F31" s="92">
        <f>SUM(D31+E31)</f>
        <v>205</v>
      </c>
      <c r="G31" s="93">
        <f>IFERROR(RANK(F31,$F$8:$F$936,1),"")</f>
        <v>17</v>
      </c>
      <c r="H31" s="94">
        <f ca="1">IF(,0,IFERROR(IF(COUNTIF(G$8:G31,G31)=1,SUM(OFFSET(INDIRECT("'Points attribués'!"&amp;ADDRESS(MATCH(G31,'Points attribués'!$A$3:$A$151,0)+2,2)),0,0,COUNTIF(G$8:G$136,G31),1))/COUNTIF(G$8:G$136,G31),INDIRECT(ADDRESS(MATCH(G31,G$8:G31,0)+ROW(H$7),COLUMN(H$7)))),"0"))</f>
        <v>14</v>
      </c>
      <c r="I31" s="95" t="s">
        <v>1</v>
      </c>
      <c r="J31" s="133"/>
      <c r="K31" s="133"/>
      <c r="L31" s="133"/>
      <c r="M31" s="135"/>
      <c r="N31" s="136"/>
      <c r="O31" s="151"/>
      <c r="P31" s="115">
        <f ca="1">H31+N31</f>
        <v>14</v>
      </c>
      <c r="Q31" s="116">
        <f t="shared" ca="1" si="1"/>
        <v>23</v>
      </c>
    </row>
    <row r="32" spans="1:18" x14ac:dyDescent="0.25">
      <c r="A32" s="181" t="s">
        <v>53</v>
      </c>
      <c r="B32" s="84">
        <v>25</v>
      </c>
      <c r="C32" s="84" t="s">
        <v>141</v>
      </c>
      <c r="D32" s="92">
        <v>110</v>
      </c>
      <c r="E32" s="92">
        <v>117</v>
      </c>
      <c r="F32" s="92">
        <f>SUM(D32+E32)</f>
        <v>227</v>
      </c>
      <c r="G32" s="93">
        <f>IFERROR(RANK(F32,$F$8:$F$936,1),"")</f>
        <v>22</v>
      </c>
      <c r="H32" s="94">
        <f ca="1">IF(,0,IFERROR(IF(COUNTIF(G$8:G32,G32)=1,SUM(OFFSET(INDIRECT("'Points attribués'!"&amp;ADDRESS(MATCH(G32,'Points attribués'!$A$3:$A$151,0)+2,2)),0,0,COUNTIF(G$8:G$136,G32),1))/COUNTIF(G$8:G$136,G32),INDIRECT(ADDRESS(MATCH(G32,G$8:G32,0)+ROW(H$7),COLUMN(H$7)))),"0"))</f>
        <v>8</v>
      </c>
      <c r="I32" s="95" t="s">
        <v>1</v>
      </c>
      <c r="J32" s="37">
        <v>109</v>
      </c>
      <c r="K32" s="37">
        <v>113</v>
      </c>
      <c r="L32" s="37">
        <f>SUM(J32+K32)</f>
        <v>222</v>
      </c>
      <c r="M32" s="24">
        <f>IFERROR(RANK(L32,$L$8:$L$936,1),"")</f>
        <v>24</v>
      </c>
      <c r="N32" s="28">
        <f ca="1">IF(,0,IFERROR(IF(COUNTIF(M$8:M32,M32)=1,SUM(OFFSET(INDIRECT("'Points attribués'!"&amp;ADDRESS(MATCH(M32,'Points attribués'!$A$3:$A$151,0)+2,2)),0,0,COUNTIF(M$8:M$136,M32),1))/COUNTIF(M$8:M$136,M32),INDIRECT(ADDRESS(MATCH(M32,M$8:M32,0)+ROW(N$7),COLUMN(N$7)))),"0"))</f>
        <v>6</v>
      </c>
      <c r="O32" s="26" t="s">
        <v>1</v>
      </c>
      <c r="P32" s="115">
        <f ca="1">H32+N32</f>
        <v>14</v>
      </c>
      <c r="Q32" s="116">
        <f t="shared" ca="1" si="1"/>
        <v>23</v>
      </c>
    </row>
    <row r="33" spans="1:17" x14ac:dyDescent="0.25">
      <c r="A33" s="184"/>
      <c r="B33" s="42">
        <v>26</v>
      </c>
      <c r="C33" s="14" t="s">
        <v>142</v>
      </c>
      <c r="D33" s="92">
        <v>126</v>
      </c>
      <c r="E33" s="92">
        <v>113</v>
      </c>
      <c r="F33" s="92">
        <f>SUM(D33+E33)</f>
        <v>239</v>
      </c>
      <c r="G33" s="93">
        <f>IFERROR(RANK(F33,$F$8:$F$936,1),"")</f>
        <v>24</v>
      </c>
      <c r="H33" s="94">
        <f ca="1">IF(,0,IFERROR(IF(COUNTIF(G$8:G33,G33)=1,SUM(OFFSET(INDIRECT("'Points attribués'!"&amp;ADDRESS(MATCH(G33,'Points attribués'!$A$3:$A$151,0)+2,2)),0,0,COUNTIF(G$8:G$136,G33),1))/COUNTIF(G$8:G$136,G33),INDIRECT(ADDRESS(MATCH(G33,G$8:G33,0)+ROW(H$7),COLUMN(H$7)))),"0"))</f>
        <v>6</v>
      </c>
      <c r="I33" s="95" t="s">
        <v>1</v>
      </c>
      <c r="J33" s="37">
        <v>109</v>
      </c>
      <c r="K33" s="37">
        <v>104</v>
      </c>
      <c r="L33" s="37">
        <f>SUM(J33+K33)</f>
        <v>213</v>
      </c>
      <c r="M33" s="24">
        <f>IFERROR(RANK(L33,$L$8:$L$936,1),"")</f>
        <v>23</v>
      </c>
      <c r="N33" s="28">
        <f ca="1">IF(,0,IFERROR(IF(COUNTIF(M$8:M33,M33)=1,SUM(OFFSET(INDIRECT("'Points attribués'!"&amp;ADDRESS(MATCH(M33,'Points attribués'!$A$3:$A$151,0)+2,2)),0,0,COUNTIF(M$8:M$136,M33),1))/COUNTIF(M$8:M$136,M33),INDIRECT(ADDRESS(MATCH(M33,M$8:M33,0)+ROW(N$7),COLUMN(N$7)))),"0"))</f>
        <v>7</v>
      </c>
      <c r="O33" s="26" t="s">
        <v>1</v>
      </c>
      <c r="P33" s="115">
        <f ca="1">H33+N33</f>
        <v>13</v>
      </c>
      <c r="Q33" s="116">
        <f t="shared" ca="1" si="1"/>
        <v>26</v>
      </c>
    </row>
    <row r="34" spans="1:17" ht="15.75" thickBot="1" x14ac:dyDescent="0.3">
      <c r="A34" s="208"/>
      <c r="B34" s="161">
        <v>27</v>
      </c>
      <c r="C34" s="161" t="s">
        <v>138</v>
      </c>
      <c r="D34" s="92">
        <v>114</v>
      </c>
      <c r="E34" s="92">
        <v>111</v>
      </c>
      <c r="F34" s="92">
        <f>SUM(D34+E34)</f>
        <v>225</v>
      </c>
      <c r="G34" s="93">
        <f>IFERROR(RANK(F34,$F$8:$F$936,1),"")</f>
        <v>20</v>
      </c>
      <c r="H34" s="94">
        <f ca="1">IF(,0,IFERROR(IF(COUNTIF(G$8:G34,G34)=1,SUM(OFFSET(INDIRECT("'Points attribués'!"&amp;ADDRESS(MATCH(G34,'Points attribués'!$A$3:$A$151,0)+2,2)),0,0,COUNTIF(G$8:G$136,G34),1))/COUNTIF(G$8:G$136,G34),INDIRECT(ADDRESS(MATCH(G34,G$8:G34,0)+ROW(H$7),COLUMN(H$7)))),"0"))</f>
        <v>10</v>
      </c>
      <c r="I34" s="95" t="s">
        <v>1</v>
      </c>
      <c r="J34" s="37">
        <v>108</v>
      </c>
      <c r="K34" s="37">
        <v>121</v>
      </c>
      <c r="L34" s="37">
        <f>SUM(J34+K34)</f>
        <v>229</v>
      </c>
      <c r="M34" s="24">
        <f>IFERROR(RANK(L34,$L$8:$L$936,1),"")</f>
        <v>27</v>
      </c>
      <c r="N34" s="28">
        <f ca="1">IF(,0,IFERROR(IF(COUNTIF(M$8:M34,M34)=1,SUM(OFFSET(INDIRECT("'Points attribués'!"&amp;ADDRESS(MATCH(M34,'Points attribués'!$A$3:$A$151,0)+2,2)),0,0,COUNTIF(M$8:M$136,M34),1))/COUNTIF(M$8:M$136,M34),INDIRECT(ADDRESS(MATCH(M34,M$8:M34,0)+ROW(N$7),COLUMN(N$7)))),"0"))</f>
        <v>0</v>
      </c>
      <c r="O34" s="26" t="s">
        <v>1</v>
      </c>
      <c r="P34" s="115">
        <f ca="1">H34+N34</f>
        <v>10</v>
      </c>
      <c r="Q34" s="116">
        <f t="shared" ca="1" si="1"/>
        <v>27</v>
      </c>
    </row>
    <row r="35" spans="1:17" x14ac:dyDescent="0.25">
      <c r="B35" s="42">
        <v>28</v>
      </c>
      <c r="C35" s="42" t="s">
        <v>144</v>
      </c>
      <c r="D35" s="113">
        <v>115</v>
      </c>
      <c r="E35" s="113">
        <v>114</v>
      </c>
      <c r="F35" s="113">
        <f>SUM(D35+E35)</f>
        <v>229</v>
      </c>
      <c r="G35" s="93">
        <f>IFERROR(RANK(F35,$F$8:$F$936,1),"")</f>
        <v>23</v>
      </c>
      <c r="H35" s="94">
        <f ca="1">IF(,0,IFERROR(IF(COUNTIF(G$8:G35,G35)=1,SUM(OFFSET(INDIRECT("'Points attribués'!"&amp;ADDRESS(MATCH(G35,'Points attribués'!$A$3:$A$151,0)+2,2)),0,0,COUNTIF(G$8:G$136,G35),1))/COUNTIF(G$8:G$136,G35),INDIRECT(ADDRESS(MATCH(G35,G$8:G35,0)+ROW(H$7),COLUMN(H$7)))),"0"))</f>
        <v>7</v>
      </c>
      <c r="I35" s="132" t="s">
        <v>1</v>
      </c>
      <c r="J35" s="82">
        <v>115</v>
      </c>
      <c r="K35" s="82">
        <v>109</v>
      </c>
      <c r="L35" s="82">
        <f>SUM(J35+K35)</f>
        <v>224</v>
      </c>
      <c r="M35" s="24">
        <f>IFERROR(RANK(L35,$L$8:$L$936,1),"")</f>
        <v>25</v>
      </c>
      <c r="N35" s="28">
        <f ca="1">IF(,0,IFERROR(IF(COUNTIF(M$8:M35,M35)=1,SUM(OFFSET(INDIRECT("'Points attribués'!"&amp;ADDRESS(MATCH(M35,'Points attribués'!$A$3:$A$151,0)+2,2)),0,0,COUNTIF(M$8:M$136,M35),1))/COUNTIF(M$8:M$136,M35),INDIRECT(ADDRESS(MATCH(M35,M$8:M35,0)+ROW(N$7),COLUMN(N$7)))),"0"))</f>
        <v>2.5</v>
      </c>
      <c r="O35" s="25" t="s">
        <v>1</v>
      </c>
      <c r="P35" s="115">
        <f ca="1">H35+N35</f>
        <v>9.5</v>
      </c>
      <c r="Q35" s="116">
        <f t="shared" ca="1" si="1"/>
        <v>28</v>
      </c>
    </row>
    <row r="36" spans="1:17" x14ac:dyDescent="0.25">
      <c r="B36" s="14">
        <v>29</v>
      </c>
      <c r="C36" s="14" t="s">
        <v>146</v>
      </c>
      <c r="D36" s="113">
        <v>92</v>
      </c>
      <c r="E36" s="113">
        <v>134</v>
      </c>
      <c r="F36" s="113">
        <f>SUM(D36+E36)</f>
        <v>226</v>
      </c>
      <c r="G36" s="93">
        <f>IFERROR(RANK(F36,$F$8:$F$936,1),"")</f>
        <v>21</v>
      </c>
      <c r="H36" s="94">
        <f ca="1">IF(,0,IFERROR(IF(COUNTIF(G$8:G36,G36)=1,SUM(OFFSET(INDIRECT("'Points attribués'!"&amp;ADDRESS(MATCH(G36,'Points attribués'!$A$3:$A$151,0)+2,2)),0,0,COUNTIF(G$8:G$136,G36),1))/COUNTIF(G$8:G$136,G36),INDIRECT(ADDRESS(MATCH(G36,G$8:G36,0)+ROW(H$7),COLUMN(H$7)))),"0"))</f>
        <v>9</v>
      </c>
      <c r="I36" s="132" t="s">
        <v>1</v>
      </c>
      <c r="J36" s="134"/>
      <c r="K36" s="134"/>
      <c r="L36" s="134"/>
      <c r="M36" s="135"/>
      <c r="N36" s="136"/>
      <c r="O36" s="137"/>
      <c r="P36" s="115">
        <f ca="1">H36+N36</f>
        <v>9</v>
      </c>
      <c r="Q36" s="116">
        <f t="shared" ca="1" si="1"/>
        <v>29</v>
      </c>
    </row>
  </sheetData>
  <autoFilter ref="C7:P31">
    <filterColumn colId="5" showButton="0"/>
    <filterColumn colId="11" showButton="0"/>
    <sortState ref="C8:P36">
      <sortCondition descending="1" ref="P7:P31"/>
    </sortState>
  </autoFilter>
  <mergeCells count="18">
    <mergeCell ref="P5:Q5"/>
    <mergeCell ref="D6:I6"/>
    <mergeCell ref="J6:O6"/>
    <mergeCell ref="P6:Q6"/>
    <mergeCell ref="A23:A25"/>
    <mergeCell ref="A8:A10"/>
    <mergeCell ref="A11:A13"/>
    <mergeCell ref="A14:A16"/>
    <mergeCell ref="A17:A19"/>
    <mergeCell ref="A20:A22"/>
    <mergeCell ref="B5:C6"/>
    <mergeCell ref="A32:A34"/>
    <mergeCell ref="H7:I7"/>
    <mergeCell ref="N7:O7"/>
    <mergeCell ref="D5:I5"/>
    <mergeCell ref="J5:O5"/>
    <mergeCell ref="A26:A28"/>
    <mergeCell ref="A29:A31"/>
  </mergeCells>
  <printOptions horizontalCentered="1" verticalCentered="1"/>
  <pageMargins left="0.39370078740157483" right="0.23622047244094491" top="0.6692913385826772" bottom="0.74803149606299213" header="0.31496062992125984" footer="0.31496062992125984"/>
  <pageSetup paperSize="9" scale="81" fitToHeight="0" orientation="landscape" r:id="rId1"/>
  <headerFooter>
    <oddHeader>&amp;C&amp;"-,Gras"&amp;16FRANCE 2016
QUALIFICATION REGIONALE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C22"/>
  <sheetViews>
    <sheetView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Q22" sqref="A1:Q22"/>
    </sheetView>
  </sheetViews>
  <sheetFormatPr baseColWidth="10" defaultRowHeight="15" x14ac:dyDescent="0.25"/>
  <cols>
    <col min="1" max="1" width="11.42578125" style="38"/>
    <col min="2" max="2" width="9.28515625" style="38" customWidth="1"/>
    <col min="3" max="3" width="26.140625" style="38" customWidth="1"/>
    <col min="4" max="4" width="8.28515625" style="38" customWidth="1"/>
    <col min="5" max="5" width="8.42578125" style="38" customWidth="1"/>
    <col min="6" max="6" width="6.85546875" style="38" customWidth="1"/>
    <col min="7" max="7" width="11.42578125" style="38" customWidth="1"/>
    <col min="8" max="8" width="12" style="38" bestFit="1" customWidth="1"/>
    <col min="9" max="9" width="4" style="38" bestFit="1" customWidth="1"/>
    <col min="10" max="10" width="7.7109375" style="38" customWidth="1"/>
    <col min="11" max="11" width="8.7109375" style="38" customWidth="1"/>
    <col min="12" max="12" width="8.140625" style="38" customWidth="1"/>
    <col min="13" max="13" width="7.5703125" style="38" customWidth="1"/>
    <col min="14" max="14" width="14" style="38" bestFit="1" customWidth="1"/>
    <col min="15" max="15" width="4" style="38" bestFit="1" customWidth="1"/>
    <col min="16" max="16" width="24.42578125" style="2" customWidth="1"/>
    <col min="17" max="16384" width="11.42578125" style="38"/>
  </cols>
  <sheetData>
    <row r="1" spans="1:29" ht="22.5" hidden="1" x14ac:dyDescent="0.25">
      <c r="D1" s="20" t="s">
        <v>14</v>
      </c>
      <c r="E1" s="31">
        <f>SMALL(F:F,1)</f>
        <v>168</v>
      </c>
      <c r="G1" s="20" t="s">
        <v>17</v>
      </c>
      <c r="H1" s="32">
        <f>(SUM(E1:E3)/3)*1.15</f>
        <v>204.7</v>
      </c>
      <c r="J1" s="22" t="s">
        <v>14</v>
      </c>
      <c r="K1" s="36">
        <f>SMALL(L:L,1)</f>
        <v>163</v>
      </c>
      <c r="M1" s="22" t="s">
        <v>17</v>
      </c>
      <c r="N1" s="34">
        <f>(SUM(K1:K3)/3)*1.15</f>
        <v>194.73333333333332</v>
      </c>
    </row>
    <row r="2" spans="1:29" ht="22.5" hidden="1" x14ac:dyDescent="0.25">
      <c r="D2" s="20" t="s">
        <v>15</v>
      </c>
      <c r="E2" s="31">
        <f>SMALL(F:F,2)</f>
        <v>175</v>
      </c>
      <c r="G2" s="20" t="s">
        <v>19</v>
      </c>
      <c r="H2" s="33">
        <f>ROUNDUP((SUM(E1:E3)/3)*1.15,0)</f>
        <v>205</v>
      </c>
      <c r="J2" s="22" t="s">
        <v>15</v>
      </c>
      <c r="K2" s="36">
        <f>SMALL(L:L,2)</f>
        <v>164</v>
      </c>
      <c r="M2" s="22" t="s">
        <v>19</v>
      </c>
      <c r="N2" s="35">
        <f>ROUNDUP((SUM(K1:K3)/3)*1.15,0)</f>
        <v>195</v>
      </c>
    </row>
    <row r="3" spans="1:29" ht="23.25" hidden="1" customHeight="1" x14ac:dyDescent="0.55000000000000004">
      <c r="C3" s="29"/>
      <c r="D3" s="20" t="s">
        <v>16</v>
      </c>
      <c r="E3" s="31">
        <f>SMALL(F:F,3)</f>
        <v>191</v>
      </c>
      <c r="F3" s="29"/>
      <c r="G3" s="29"/>
      <c r="I3" s="29"/>
      <c r="J3" s="22" t="s">
        <v>16</v>
      </c>
      <c r="K3" s="36">
        <f>SMALL(L:L,3)</f>
        <v>181</v>
      </c>
      <c r="L3" s="29"/>
      <c r="M3" s="29"/>
      <c r="O3" s="39"/>
    </row>
    <row r="4" spans="1:29" ht="13.5" customHeight="1" x14ac:dyDescent="0.55000000000000004">
      <c r="C4" s="29"/>
      <c r="D4" s="30"/>
      <c r="E4" s="29"/>
      <c r="F4" s="29"/>
      <c r="G4" s="29"/>
      <c r="H4" s="29"/>
      <c r="I4" s="29"/>
      <c r="J4" s="39"/>
      <c r="K4" s="39"/>
      <c r="L4" s="39"/>
      <c r="M4" s="39"/>
      <c r="N4" s="39"/>
      <c r="O4" s="39"/>
    </row>
    <row r="5" spans="1:29" ht="15.75" customHeight="1" x14ac:dyDescent="0.25">
      <c r="B5" s="204" t="s">
        <v>166</v>
      </c>
      <c r="C5" s="205"/>
      <c r="D5" s="191" t="s">
        <v>172</v>
      </c>
      <c r="E5" s="192"/>
      <c r="F5" s="192"/>
      <c r="G5" s="192"/>
      <c r="H5" s="192"/>
      <c r="I5" s="193"/>
      <c r="J5" s="197" t="s">
        <v>172</v>
      </c>
      <c r="K5" s="198"/>
      <c r="L5" s="198"/>
      <c r="M5" s="198"/>
      <c r="N5" s="198"/>
      <c r="O5" s="199"/>
      <c r="P5" s="185" t="s">
        <v>9</v>
      </c>
      <c r="Q5" s="18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 x14ac:dyDescent="0.25">
      <c r="B6" s="206"/>
      <c r="C6" s="207"/>
      <c r="D6" s="194" t="s">
        <v>58</v>
      </c>
      <c r="E6" s="195"/>
      <c r="F6" s="195"/>
      <c r="G6" s="195"/>
      <c r="H6" s="195"/>
      <c r="I6" s="196"/>
      <c r="J6" s="200" t="s">
        <v>59</v>
      </c>
      <c r="K6" s="201"/>
      <c r="L6" s="201"/>
      <c r="M6" s="201"/>
      <c r="N6" s="201"/>
      <c r="O6" s="202"/>
      <c r="P6" s="187" t="s">
        <v>173</v>
      </c>
      <c r="Q6" s="188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48.75" customHeight="1" thickBot="1" x14ac:dyDescent="0.3">
      <c r="A7" s="156" t="s">
        <v>174</v>
      </c>
      <c r="B7" s="157" t="s">
        <v>22</v>
      </c>
      <c r="C7" s="150" t="s">
        <v>2</v>
      </c>
      <c r="D7" s="89" t="s">
        <v>8</v>
      </c>
      <c r="E7" s="90" t="s">
        <v>21</v>
      </c>
      <c r="F7" s="90" t="s">
        <v>10</v>
      </c>
      <c r="G7" s="91" t="s">
        <v>11</v>
      </c>
      <c r="H7" s="189" t="s">
        <v>4</v>
      </c>
      <c r="I7" s="190"/>
      <c r="J7" s="22" t="s">
        <v>8</v>
      </c>
      <c r="K7" s="22" t="s">
        <v>12</v>
      </c>
      <c r="L7" s="22" t="s">
        <v>13</v>
      </c>
      <c r="M7" s="23" t="s">
        <v>11</v>
      </c>
      <c r="N7" s="203" t="s">
        <v>4</v>
      </c>
      <c r="O7" s="203"/>
      <c r="P7" s="114" t="s">
        <v>3</v>
      </c>
      <c r="Q7" s="114" t="s">
        <v>20</v>
      </c>
    </row>
    <row r="8" spans="1:29" ht="15" customHeight="1" x14ac:dyDescent="0.25">
      <c r="A8" s="181" t="s">
        <v>54</v>
      </c>
      <c r="B8" s="159">
        <v>1</v>
      </c>
      <c r="C8" s="84" t="s">
        <v>147</v>
      </c>
      <c r="D8" s="92">
        <v>85</v>
      </c>
      <c r="E8" s="92">
        <v>83</v>
      </c>
      <c r="F8" s="92">
        <f>SUM(D8+E8)</f>
        <v>168</v>
      </c>
      <c r="G8" s="93">
        <f>IFERROR(RANK(F8,$F$8:$F$929,1),"")</f>
        <v>1</v>
      </c>
      <c r="H8" s="94">
        <f ca="1">IF(,0,IFERROR(IF(COUNTIF(G$8:G8,G8)=1,SUM(OFFSET(INDIRECT("'Points attribués'!"&amp;ADDRESS(MATCH(G8,'Points attribués'!$A$3:$A$151,0)+2,2)),0,0,COUNTIF(G$8:G$129,G8),1))/COUNTIF(G$8:G$129,G8),INDIRECT(ADDRESS(MATCH(G8,G$8:G8,0)+ROW(H$7),COLUMN(H$7)))),"0"))</f>
        <v>135</v>
      </c>
      <c r="I8" s="95" t="s">
        <v>1</v>
      </c>
      <c r="J8" s="37">
        <v>82</v>
      </c>
      <c r="K8" s="37">
        <v>81</v>
      </c>
      <c r="L8" s="37">
        <f>SUM(J8+K8)</f>
        <v>163</v>
      </c>
      <c r="M8" s="24">
        <f>IFERROR(RANK(L8,$L$8:$L$929,1),"")</f>
        <v>1</v>
      </c>
      <c r="N8" s="28">
        <f ca="1">IF(,0,IFERROR(IF(COUNTIF(M$8:M8,M8)=1,SUM(OFFSET(INDIRECT("'Points attribués'!"&amp;ADDRESS(MATCH(M8,'Points attribués'!$A$3:$A$151,0)+2,2)),0,0,COUNTIF(M$8:M$129,M8),1))/COUNTIF(M$8:M$129,M8),INDIRECT(ADDRESS(MATCH(M8,M$8:M8,0)+ROW(N$7),COLUMN(N$7)))),"0"))</f>
        <v>135</v>
      </c>
      <c r="O8" s="26" t="s">
        <v>1</v>
      </c>
      <c r="P8" s="115">
        <f ca="1">H8+N8</f>
        <v>270</v>
      </c>
      <c r="Q8" s="116">
        <f t="shared" ref="Q8:Q20" ca="1" si="0">IFERROR(RANK(P8,$P$8:$P$929,0),"")</f>
        <v>1</v>
      </c>
      <c r="R8" s="38">
        <v>1</v>
      </c>
    </row>
    <row r="9" spans="1:29" ht="15.75" thickBot="1" x14ac:dyDescent="0.3">
      <c r="A9" s="184"/>
      <c r="B9" s="43">
        <v>2</v>
      </c>
      <c r="C9" s="56" t="s">
        <v>148</v>
      </c>
      <c r="D9" s="109">
        <v>89</v>
      </c>
      <c r="E9" s="109">
        <v>86</v>
      </c>
      <c r="F9" s="109">
        <f>SUM(D9+E9)</f>
        <v>175</v>
      </c>
      <c r="G9" s="110">
        <f>IFERROR(RANK(F9,$F$8:$F$929,1),"")</f>
        <v>2</v>
      </c>
      <c r="H9" s="111">
        <f ca="1">IF(,0,IFERROR(IF(COUNTIF(G$8:G9,G9)=1,SUM(OFFSET(INDIRECT("'Points attribués'!"&amp;ADDRESS(MATCH(G9,'Points attribués'!$A$3:$A$151,0)+2,2)),0,0,COUNTIF(G$8:G$129,G9),1))/COUNTIF(G$8:G$129,G9),INDIRECT(ADDRESS(MATCH(G9,G$8:G9,0)+ROW(H$7),COLUMN(H$7)))),"0"))</f>
        <v>101</v>
      </c>
      <c r="I9" s="112" t="s">
        <v>1</v>
      </c>
      <c r="J9" s="61">
        <v>82</v>
      </c>
      <c r="K9" s="61">
        <v>82</v>
      </c>
      <c r="L9" s="61">
        <f>SUM(J9+K9)</f>
        <v>164</v>
      </c>
      <c r="M9" s="62">
        <f>IFERROR(RANK(L9,$L$8:$L$929,1),"")</f>
        <v>2</v>
      </c>
      <c r="N9" s="63">
        <f ca="1">IF(,0,IFERROR(IF(COUNTIF(M$8:M9,M9)=1,SUM(OFFSET(INDIRECT("'Points attribués'!"&amp;ADDRESS(MATCH(M9,'Points attribués'!$A$3:$A$151,0)+2,2)),0,0,COUNTIF(M$8:M$129,M9),1))/COUNTIF(M$8:M$129,M9),INDIRECT(ADDRESS(MATCH(M9,M$8:M9,0)+ROW(N$7),COLUMN(N$7)))),"0"))</f>
        <v>101</v>
      </c>
      <c r="O9" s="65" t="s">
        <v>1</v>
      </c>
      <c r="P9" s="117">
        <f ca="1">H9+N9</f>
        <v>202</v>
      </c>
      <c r="Q9" s="118">
        <f t="shared" ca="1" si="0"/>
        <v>2</v>
      </c>
      <c r="R9" s="38">
        <v>2</v>
      </c>
    </row>
    <row r="10" spans="1:29" ht="16.5" thickTop="1" thickBot="1" x14ac:dyDescent="0.3">
      <c r="A10" s="208"/>
      <c r="B10" s="163">
        <v>3</v>
      </c>
      <c r="C10" s="164" t="s">
        <v>149</v>
      </c>
      <c r="D10" s="105">
        <v>102</v>
      </c>
      <c r="E10" s="105">
        <v>89</v>
      </c>
      <c r="F10" s="105">
        <f>SUM(D10+E10)</f>
        <v>191</v>
      </c>
      <c r="G10" s="106">
        <f>IFERROR(RANK(F10,$F$8:$F$929,1),"")</f>
        <v>3</v>
      </c>
      <c r="H10" s="107">
        <f ca="1">IF(,0,IFERROR(IF(COUNTIF(G$8:G10,G10)=1,SUM(OFFSET(INDIRECT("'Points attribués'!"&amp;ADDRESS(MATCH(G10,'Points attribués'!$A$3:$A$151,0)+2,2)),0,0,COUNTIF(G$8:G$129,G10),1))/COUNTIF(G$8:G$129,G10),INDIRECT(ADDRESS(MATCH(G10,G$8:G10,0)+ROW(H$7),COLUMN(H$7)))),"0"))</f>
        <v>81</v>
      </c>
      <c r="I10" s="108" t="s">
        <v>1</v>
      </c>
      <c r="J10" s="48">
        <v>95</v>
      </c>
      <c r="K10" s="48">
        <v>86</v>
      </c>
      <c r="L10" s="48">
        <f>SUM(J10+K10)</f>
        <v>181</v>
      </c>
      <c r="M10" s="49">
        <f>IFERROR(RANK(L10,$L$8:$L$929,1),"")</f>
        <v>3</v>
      </c>
      <c r="N10" s="50">
        <f ca="1">IF(,0,IFERROR(IF(COUNTIF(M$8:M10,M10)=1,SUM(OFFSET(INDIRECT("'Points attribués'!"&amp;ADDRESS(MATCH(M10,'Points attribués'!$A$3:$A$151,0)+2,2)),0,0,COUNTIF(M$8:M$129,M10),1))/COUNTIF(M$8:M$129,M10),INDIRECT(ADDRESS(MATCH(M10,M$8:M10,0)+ROW(N$7),COLUMN(N$7)))),"0"))</f>
        <v>81</v>
      </c>
      <c r="O10" s="51" t="s">
        <v>1</v>
      </c>
      <c r="P10" s="119">
        <f ca="1">H10+N10</f>
        <v>162</v>
      </c>
      <c r="Q10" s="120">
        <f t="shared" ca="1" si="0"/>
        <v>3</v>
      </c>
      <c r="R10" s="38">
        <v>3</v>
      </c>
    </row>
    <row r="11" spans="1:29" ht="15" customHeight="1" x14ac:dyDescent="0.25">
      <c r="A11" s="184" t="s">
        <v>55</v>
      </c>
      <c r="B11" s="55">
        <v>4</v>
      </c>
      <c r="C11" s="42" t="s">
        <v>150</v>
      </c>
      <c r="D11" s="113">
        <v>110</v>
      </c>
      <c r="E11" s="113">
        <v>115</v>
      </c>
      <c r="F11" s="113">
        <f>SUM(D11+E11)</f>
        <v>225</v>
      </c>
      <c r="G11" s="93">
        <f>IFERROR(RANK(F11,$F$8:$F$929,1),"")</f>
        <v>5</v>
      </c>
      <c r="H11" s="94">
        <f ca="1">IF(,0,IFERROR(IF(COUNTIF(G$8:G11,G11)=1,SUM(OFFSET(INDIRECT("'Points attribués'!"&amp;ADDRESS(MATCH(G11,'Points attribués'!$A$3:$A$151,0)+2,2)),0,0,COUNTIF(G$8:G$129,G11),1))/COUNTIF(G$8:G$129,G11),INDIRECT(ADDRESS(MATCH(G11,G$8:G11,0)+ROW(H$7),COLUMN(H$7)))),"0"))</f>
        <v>57</v>
      </c>
      <c r="I11" s="95" t="s">
        <v>1</v>
      </c>
      <c r="J11" s="82">
        <v>90</v>
      </c>
      <c r="K11" s="82">
        <v>111</v>
      </c>
      <c r="L11" s="82">
        <f>SUM(J11+K11)</f>
        <v>201</v>
      </c>
      <c r="M11" s="24">
        <f>IFERROR(RANK(L11,$L$8:$L$929,1),"")</f>
        <v>4</v>
      </c>
      <c r="N11" s="28">
        <f ca="1">IF(,0,IFERROR(IF(COUNTIF(M$8:M11,M11)=1,SUM(OFFSET(INDIRECT("'Points attribués'!"&amp;ADDRESS(MATCH(M11,'Points attribués'!$A$3:$A$151,0)+2,2)),0,0,COUNTIF(M$8:M$129,M11),1))/COUNTIF(M$8:M$129,M11),INDIRECT(ADDRESS(MATCH(M11,M$8:M11,0)+ROW(N$7),COLUMN(N$7)))),"0"))</f>
        <v>68</v>
      </c>
      <c r="O11" s="25" t="s">
        <v>1</v>
      </c>
      <c r="P11" s="147">
        <f ca="1">H11+N11</f>
        <v>125</v>
      </c>
      <c r="Q11" s="116">
        <f t="shared" ca="1" si="0"/>
        <v>4</v>
      </c>
      <c r="R11" s="38">
        <v>4</v>
      </c>
    </row>
    <row r="12" spans="1:29" x14ac:dyDescent="0.25">
      <c r="A12" s="184"/>
      <c r="B12" s="53">
        <v>5</v>
      </c>
      <c r="C12" s="14" t="s">
        <v>151</v>
      </c>
      <c r="D12" s="113">
        <v>99</v>
      </c>
      <c r="E12" s="113">
        <v>111</v>
      </c>
      <c r="F12" s="113">
        <f>SUM(D12+E12)</f>
        <v>210</v>
      </c>
      <c r="G12" s="93">
        <f>IFERROR(RANK(F12,$F$8:$F$929,1),"")</f>
        <v>4</v>
      </c>
      <c r="H12" s="94">
        <f ca="1">IF(,0,IFERROR(IF(COUNTIF(G$8:G12,G12)=1,SUM(OFFSET(INDIRECT("'Points attribués'!"&amp;ADDRESS(MATCH(G12,'Points attribués'!$A$3:$A$151,0)+2,2)),0,0,COUNTIF(G$8:G$129,G12),1))/COUNTIF(G$8:G$129,G12),INDIRECT(ADDRESS(MATCH(G12,G$8:G12,0)+ROW(H$7),COLUMN(H$7)))),"0"))</f>
        <v>68</v>
      </c>
      <c r="I12" s="95" t="s">
        <v>1</v>
      </c>
      <c r="J12" s="82">
        <v>126</v>
      </c>
      <c r="K12" s="82">
        <v>90</v>
      </c>
      <c r="L12" s="82">
        <f>SUM(J12+K12)</f>
        <v>216</v>
      </c>
      <c r="M12" s="24">
        <f>IFERROR(RANK(L12,$L$8:$L$929,1),"")</f>
        <v>7</v>
      </c>
      <c r="N12" s="28">
        <f ca="1">IF(,0,IFERROR(IF(COUNTIF(M$8:M12,M12)=1,SUM(OFFSET(INDIRECT("'Points attribués'!"&amp;ADDRESS(MATCH(M12,'Points attribués'!$A$3:$A$151,0)+2,2)),0,0,COUNTIF(M$8:M$129,M12),1))/COUNTIF(M$8:M$129,M12),INDIRECT(ADDRESS(MATCH(M12,M$8:M12,0)+ROW(N$7),COLUMN(N$7)))),"0"))</f>
        <v>41</v>
      </c>
      <c r="O12" s="25" t="s">
        <v>1</v>
      </c>
      <c r="P12" s="147">
        <f ca="1">H12+N12</f>
        <v>109</v>
      </c>
      <c r="Q12" s="116">
        <f t="shared" ca="1" si="0"/>
        <v>5</v>
      </c>
      <c r="R12" s="38">
        <v>6</v>
      </c>
    </row>
    <row r="13" spans="1:29" ht="15.75" thickBot="1" x14ac:dyDescent="0.3">
      <c r="A13" s="184"/>
      <c r="B13" s="174">
        <v>6</v>
      </c>
      <c r="C13" s="69" t="s">
        <v>153</v>
      </c>
      <c r="D13" s="113">
        <v>110</v>
      </c>
      <c r="E13" s="113">
        <v>116</v>
      </c>
      <c r="F13" s="113">
        <f>SUM(D13+E13)</f>
        <v>226</v>
      </c>
      <c r="G13" s="93">
        <f>IFERROR(RANK(F13,$F$8:$F$929,1),"")</f>
        <v>6</v>
      </c>
      <c r="H13" s="94">
        <f ca="1">IF(,0,IFERROR(IF(COUNTIF(G$8:G13,G13)=1,SUM(OFFSET(INDIRECT("'Points attribués'!"&amp;ADDRESS(MATCH(G13,'Points attribués'!$A$3:$A$151,0)+2,2)),0,0,COUNTIF(G$8:G$129,G13),1))/COUNTIF(G$8:G$129,G13),INDIRECT(ADDRESS(MATCH(G13,G$8:G13,0)+ROW(H$7),COLUMN(H$7)))),"0"))</f>
        <v>47</v>
      </c>
      <c r="I13" s="95" t="s">
        <v>1</v>
      </c>
      <c r="J13" s="82">
        <v>107</v>
      </c>
      <c r="K13" s="82">
        <v>105</v>
      </c>
      <c r="L13" s="82">
        <f>SUM(J13+K13)</f>
        <v>212</v>
      </c>
      <c r="M13" s="24">
        <f>IFERROR(RANK(L13,$L$8:$L$929,1),"")</f>
        <v>6</v>
      </c>
      <c r="N13" s="28">
        <f ca="1">IF(,0,IFERROR(IF(COUNTIF(M$8:M13,M13)=1,SUM(OFFSET(INDIRECT("'Points attribués'!"&amp;ADDRESS(MATCH(M13,'Points attribués'!$A$3:$A$151,0)+2,2)),0,0,COUNTIF(M$8:M$129,M13),1))/COUNTIF(M$8:M$129,M13),INDIRECT(ADDRESS(MATCH(M13,M$8:M13,0)+ROW(N$7),COLUMN(N$7)))),"0"))</f>
        <v>47</v>
      </c>
      <c r="O13" s="25" t="s">
        <v>1</v>
      </c>
      <c r="P13" s="147">
        <f ca="1">H13+N13</f>
        <v>94</v>
      </c>
      <c r="Q13" s="116">
        <f t="shared" ca="1" si="0"/>
        <v>6</v>
      </c>
      <c r="R13" s="38">
        <v>7</v>
      </c>
    </row>
    <row r="14" spans="1:29" ht="15" customHeight="1" x14ac:dyDescent="0.25">
      <c r="A14" s="181" t="s">
        <v>56</v>
      </c>
      <c r="B14" s="83">
        <v>7</v>
      </c>
      <c r="C14" s="84" t="s">
        <v>156</v>
      </c>
      <c r="D14" s="113">
        <v>123</v>
      </c>
      <c r="E14" s="113">
        <v>116</v>
      </c>
      <c r="F14" s="113">
        <f>SUM(D14+E14)</f>
        <v>239</v>
      </c>
      <c r="G14" s="93">
        <f>IFERROR(RANK(F14,$F$8:$F$929,1),"")</f>
        <v>9</v>
      </c>
      <c r="H14" s="94">
        <f ca="1">IF(,0,IFERROR(IF(COUNTIF(G$8:G14,G14)=1,SUM(OFFSET(INDIRECT("'Points attribués'!"&amp;ADDRESS(MATCH(G14,'Points attribués'!$A$3:$A$151,0)+2,2)),0,0,COUNTIF(G$8:G$129,G14),1))/COUNTIF(G$8:G$129,G14),INDIRECT(ADDRESS(MATCH(G14,G$8:G14,0)+ROW(H$7),COLUMN(H$7)))),"0"))</f>
        <v>27</v>
      </c>
      <c r="I14" s="95" t="s">
        <v>1</v>
      </c>
      <c r="J14" s="82">
        <v>103</v>
      </c>
      <c r="K14" s="82">
        <v>107</v>
      </c>
      <c r="L14" s="82">
        <f>SUM(J14+K14)</f>
        <v>210</v>
      </c>
      <c r="M14" s="24">
        <f>IFERROR(RANK(L14,$L$8:$L$929,1),"")</f>
        <v>5</v>
      </c>
      <c r="N14" s="28">
        <f ca="1">IF(,0,IFERROR(IF(COUNTIF(M$8:M14,M14)=1,SUM(OFFSET(INDIRECT("'Points attribués'!"&amp;ADDRESS(MATCH(M14,'Points attribués'!$A$3:$A$151,0)+2,2)),0,0,COUNTIF(M$8:M$129,M14),1))/COUNTIF(M$8:M$129,M14),INDIRECT(ADDRESS(MATCH(M14,M$8:M14,0)+ROW(N$7),COLUMN(N$7)))),"0"))</f>
        <v>57</v>
      </c>
      <c r="O14" s="25" t="s">
        <v>1</v>
      </c>
      <c r="P14" s="147">
        <f ca="1">H14+N14</f>
        <v>84</v>
      </c>
      <c r="Q14" s="116">
        <f t="shared" ca="1" si="0"/>
        <v>7</v>
      </c>
      <c r="R14" s="38">
        <v>8</v>
      </c>
    </row>
    <row r="15" spans="1:29" ht="15.75" thickBot="1" x14ac:dyDescent="0.3">
      <c r="A15" s="208"/>
      <c r="B15" s="172">
        <v>8</v>
      </c>
      <c r="C15" s="161" t="s">
        <v>152</v>
      </c>
      <c r="D15" s="113">
        <v>119</v>
      </c>
      <c r="E15" s="113">
        <v>117</v>
      </c>
      <c r="F15" s="113">
        <f>SUM(D15+E15)</f>
        <v>236</v>
      </c>
      <c r="G15" s="93">
        <f>IFERROR(RANK(F15,$F$8:$F$929,1),"")</f>
        <v>8</v>
      </c>
      <c r="H15" s="94">
        <f ca="1">IF(,0,IFERROR(IF(COUNTIF(G$8:G15,G15)=1,SUM(OFFSET(INDIRECT("'Points attribués'!"&amp;ADDRESS(MATCH(G15,'Points attribués'!$A$3:$A$151,0)+2,2)),0,0,COUNTIF(G$8:G$129,G15),1))/COUNTIF(G$8:G$129,G15),INDIRECT(ADDRESS(MATCH(G15,G$8:G15,0)+ROW(H$7),COLUMN(H$7)))),"0"))</f>
        <v>34</v>
      </c>
      <c r="I15" s="95" t="s">
        <v>1</v>
      </c>
      <c r="J15" s="82">
        <v>113</v>
      </c>
      <c r="K15" s="82">
        <v>104</v>
      </c>
      <c r="L15" s="82">
        <f>SUM(J15+K15)</f>
        <v>217</v>
      </c>
      <c r="M15" s="24">
        <f>IFERROR(RANK(L15,$L$8:$L$929,1),"")</f>
        <v>8</v>
      </c>
      <c r="N15" s="28">
        <f ca="1">IF(,0,IFERROR(IF(COUNTIF(M$8:M15,M15)=1,SUM(OFFSET(INDIRECT("'Points attribués'!"&amp;ADDRESS(MATCH(M15,'Points attribués'!$A$3:$A$151,0)+2,2)),0,0,COUNTIF(M$8:M$129,M15),1))/COUNTIF(M$8:M$129,M15),INDIRECT(ADDRESS(MATCH(M15,M$8:M15,0)+ROW(N$7),COLUMN(N$7)))),"0"))</f>
        <v>34</v>
      </c>
      <c r="O15" s="25" t="s">
        <v>1</v>
      </c>
      <c r="P15" s="147">
        <f ca="1">H15+N15</f>
        <v>68</v>
      </c>
      <c r="Q15" s="116">
        <f t="shared" ca="1" si="0"/>
        <v>8</v>
      </c>
      <c r="R15" s="38">
        <v>9</v>
      </c>
    </row>
    <row r="16" spans="1:29" x14ac:dyDescent="0.25">
      <c r="A16" s="181" t="s">
        <v>57</v>
      </c>
      <c r="B16" s="83">
        <v>9</v>
      </c>
      <c r="C16" s="84" t="s">
        <v>155</v>
      </c>
      <c r="D16" s="113">
        <v>120</v>
      </c>
      <c r="E16" s="113">
        <v>113</v>
      </c>
      <c r="F16" s="113">
        <f>SUM(D16+E16)</f>
        <v>233</v>
      </c>
      <c r="G16" s="93">
        <f>IFERROR(RANK(F16,$F$8:$F$929,1),"")</f>
        <v>7</v>
      </c>
      <c r="H16" s="94">
        <f ca="1">IF(,0,IFERROR(IF(COUNTIF(G$8:G16,G16)=1,SUM(OFFSET(INDIRECT("'Points attribués'!"&amp;ADDRESS(MATCH(G16,'Points attribués'!$A$3:$A$151,0)+2,2)),0,0,COUNTIF(G$8:G$129,G16),1))/COUNTIF(G$8:G$129,G16),INDIRECT(ADDRESS(MATCH(G16,G$8:G16,0)+ROW(H$7),COLUMN(H$7)))),"0"))</f>
        <v>41</v>
      </c>
      <c r="I16" s="95" t="s">
        <v>1</v>
      </c>
      <c r="J16" s="82">
        <v>118</v>
      </c>
      <c r="K16" s="82">
        <v>105</v>
      </c>
      <c r="L16" s="82">
        <f>SUM(J16+K16)</f>
        <v>223</v>
      </c>
      <c r="M16" s="24">
        <f>IFERROR(RANK(L16,$L$8:$L$929,1),"")</f>
        <v>9</v>
      </c>
      <c r="N16" s="28">
        <f ca="1">IF(,0,IFERROR(IF(COUNTIF(M$8:M16,M16)=1,SUM(OFFSET(INDIRECT("'Points attribués'!"&amp;ADDRESS(MATCH(M16,'Points attribués'!$A$3:$A$151,0)+2,2)),0,0,COUNTIF(M$8:M$129,M16),1))/COUNTIF(M$8:M$129,M16),INDIRECT(ADDRESS(MATCH(M16,M$8:M16,0)+ROW(N$7),COLUMN(N$7)))),"0"))</f>
        <v>27</v>
      </c>
      <c r="O16" s="25" t="s">
        <v>1</v>
      </c>
      <c r="P16" s="147">
        <f ca="1">H16+N16</f>
        <v>68</v>
      </c>
      <c r="Q16" s="116">
        <f t="shared" ca="1" si="0"/>
        <v>8</v>
      </c>
      <c r="R16" s="38">
        <v>10</v>
      </c>
    </row>
    <row r="17" spans="1:18" ht="15" customHeight="1" thickBot="1" x14ac:dyDescent="0.3">
      <c r="A17" s="183"/>
      <c r="B17" s="172">
        <v>10</v>
      </c>
      <c r="C17" s="161" t="s">
        <v>188</v>
      </c>
      <c r="D17" s="149"/>
      <c r="E17" s="149"/>
      <c r="F17" s="149"/>
      <c r="G17" s="135"/>
      <c r="H17" s="136"/>
      <c r="I17" s="137"/>
      <c r="J17" s="82">
        <v>128</v>
      </c>
      <c r="K17" s="82">
        <v>104</v>
      </c>
      <c r="L17" s="82">
        <f>SUM(J17+K17)</f>
        <v>232</v>
      </c>
      <c r="M17" s="24">
        <f>IFERROR(RANK(L17,$L$8:$L$929,1),"")</f>
        <v>10</v>
      </c>
      <c r="N17" s="28">
        <f ca="1">IF(,0,IFERROR(IF(COUNTIF(M$8:M17,M17)=1,SUM(OFFSET(INDIRECT("'Points attribués'!"&amp;ADDRESS(MATCH(M17,'Points attribués'!$A$3:$A$151,0)+2,2)),0,0,COUNTIF(M$8:M$129,M17),1))/COUNTIF(M$8:M$129,M17),INDIRECT(ADDRESS(MATCH(M17,M$8:M17,0)+ROW(N$7),COLUMN(N$7)))),"0"))</f>
        <v>24</v>
      </c>
      <c r="O17" s="25" t="s">
        <v>1</v>
      </c>
      <c r="P17" s="147">
        <f ca="1">H17+N17</f>
        <v>24</v>
      </c>
      <c r="Q17" s="116">
        <f t="shared" ca="1" si="0"/>
        <v>10</v>
      </c>
      <c r="R17" s="38">
        <v>11</v>
      </c>
    </row>
    <row r="18" spans="1:18" x14ac:dyDescent="0.25">
      <c r="A18" s="144"/>
      <c r="B18" s="55">
        <v>11</v>
      </c>
      <c r="C18" s="42" t="s">
        <v>154</v>
      </c>
      <c r="D18" s="113">
        <v>118</v>
      </c>
      <c r="E18" s="113">
        <v>165</v>
      </c>
      <c r="F18" s="113">
        <f>SUM(D18+E18)</f>
        <v>283</v>
      </c>
      <c r="G18" s="93">
        <f>IFERROR(RANK(F18,$F$8:$F$929,1),"")</f>
        <v>10</v>
      </c>
      <c r="H18" s="94">
        <f ca="1">IF(,0,IFERROR(IF(COUNTIF(G$8:G18,G18)=1,SUM(OFFSET(INDIRECT("'Points attribués'!"&amp;ADDRESS(MATCH(G18,'Points attribués'!$A$3:$A$151,0)+2,2)),0,0,COUNTIF(G$8:G$129,G18),1))/COUNTIF(G$8:G$129,G18),INDIRECT(ADDRESS(MATCH(G18,G$8:G18,0)+ROW(H$7),COLUMN(H$7)))),"0"))</f>
        <v>24</v>
      </c>
      <c r="I18" s="95" t="s">
        <v>1</v>
      </c>
      <c r="J18" s="134"/>
      <c r="K18" s="134"/>
      <c r="L18" s="134"/>
      <c r="M18" s="135"/>
      <c r="N18" s="136"/>
      <c r="O18" s="137"/>
      <c r="P18" s="147">
        <f ca="1">H18+N18</f>
        <v>24</v>
      </c>
      <c r="Q18" s="116">
        <f t="shared" ca="1" si="0"/>
        <v>10</v>
      </c>
      <c r="R18" s="38">
        <v>13</v>
      </c>
    </row>
    <row r="19" spans="1:18" x14ac:dyDescent="0.25">
      <c r="A19" s="145"/>
      <c r="B19" s="53">
        <v>12</v>
      </c>
      <c r="C19" s="14" t="s">
        <v>187</v>
      </c>
      <c r="D19" s="149"/>
      <c r="E19" s="149"/>
      <c r="F19" s="149"/>
      <c r="G19" s="135"/>
      <c r="H19" s="136"/>
      <c r="I19" s="137"/>
      <c r="J19" s="155" t="s">
        <v>190</v>
      </c>
      <c r="K19" s="134"/>
      <c r="L19" s="134"/>
      <c r="M19" s="135"/>
      <c r="N19" s="136"/>
      <c r="O19" s="137"/>
      <c r="P19" s="147">
        <f>H19+N19</f>
        <v>0</v>
      </c>
      <c r="Q19" s="116">
        <f t="shared" ca="1" si="0"/>
        <v>12</v>
      </c>
      <c r="R19" s="38">
        <v>14</v>
      </c>
    </row>
    <row r="20" spans="1:18" x14ac:dyDescent="0.25">
      <c r="B20" s="53">
        <v>13</v>
      </c>
      <c r="C20" s="67" t="s">
        <v>189</v>
      </c>
      <c r="D20" s="14"/>
      <c r="E20" s="14"/>
      <c r="F20" s="14"/>
      <c r="G20" s="14"/>
      <c r="H20" s="129"/>
      <c r="I20" s="128"/>
      <c r="J20" s="155" t="s">
        <v>190</v>
      </c>
      <c r="K20" s="134"/>
      <c r="L20" s="134"/>
      <c r="M20" s="135"/>
      <c r="N20" s="136"/>
      <c r="O20" s="148"/>
      <c r="P20" s="115">
        <f>H20+N20</f>
        <v>0</v>
      </c>
      <c r="Q20" s="116">
        <f t="shared" ca="1" si="0"/>
        <v>12</v>
      </c>
    </row>
    <row r="22" spans="1:18" x14ac:dyDescent="0.25">
      <c r="G22" s="217" t="s">
        <v>191</v>
      </c>
      <c r="H22" s="218"/>
      <c r="I22" s="218"/>
      <c r="J22" s="219"/>
    </row>
  </sheetData>
  <autoFilter ref="C7:P10">
    <filterColumn colId="5" showButton="0"/>
    <filterColumn colId="11" showButton="0"/>
    <sortState ref="C8:P20">
      <sortCondition descending="1" ref="P7:P10"/>
    </sortState>
  </autoFilter>
  <sortState ref="C8:R19">
    <sortCondition ref="R8:R19"/>
  </sortState>
  <mergeCells count="14">
    <mergeCell ref="G22:J22"/>
    <mergeCell ref="A16:A17"/>
    <mergeCell ref="A11:A13"/>
    <mergeCell ref="P5:Q5"/>
    <mergeCell ref="D6:I6"/>
    <mergeCell ref="J6:O6"/>
    <mergeCell ref="P6:Q6"/>
    <mergeCell ref="A8:A10"/>
    <mergeCell ref="H7:I7"/>
    <mergeCell ref="N7:O7"/>
    <mergeCell ref="D5:I5"/>
    <mergeCell ref="J5:O5"/>
    <mergeCell ref="B5:C6"/>
    <mergeCell ref="A14:A15"/>
  </mergeCells>
  <printOptions horizontalCentered="1" verticalCentered="1"/>
  <pageMargins left="0.39370078740157483" right="0.23622047244094491" top="0.6692913385826772" bottom="0.74803149606299213" header="0.31496062992125984" footer="0.31496062992125984"/>
  <pageSetup paperSize="9" scale="81" fitToHeight="0" orientation="landscape" r:id="rId1"/>
  <headerFooter>
    <oddHeader>&amp;C&amp;"-,Gras"&amp;16FRANCE 2016
QUALIFICATION REGIONALE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C151"/>
  <sheetViews>
    <sheetView workbookViewId="0">
      <selection activeCell="C3" sqref="C3"/>
    </sheetView>
  </sheetViews>
  <sheetFormatPr baseColWidth="10" defaultRowHeight="15" x14ac:dyDescent="0.25"/>
  <cols>
    <col min="2" max="2" width="22.7109375" customWidth="1"/>
    <col min="3" max="3" width="24.85546875" customWidth="1"/>
  </cols>
  <sheetData>
    <row r="1" spans="1:3" x14ac:dyDescent="0.25">
      <c r="A1" s="220" t="s">
        <v>7</v>
      </c>
      <c r="B1" s="220"/>
      <c r="C1" s="220"/>
    </row>
    <row r="2" spans="1:3" s="3" customFormat="1" x14ac:dyDescent="0.25">
      <c r="A2" s="11" t="s">
        <v>0</v>
      </c>
      <c r="B2" s="12" t="s">
        <v>5</v>
      </c>
      <c r="C2" s="11" t="s">
        <v>6</v>
      </c>
    </row>
    <row r="3" spans="1:3" x14ac:dyDescent="0.25">
      <c r="A3" s="7">
        <v>1</v>
      </c>
      <c r="B3" s="7">
        <v>135</v>
      </c>
      <c r="C3" s="18">
        <v>135</v>
      </c>
    </row>
    <row r="4" spans="1:3" x14ac:dyDescent="0.25">
      <c r="A4" s="7">
        <v>2</v>
      </c>
      <c r="B4" s="7">
        <v>101</v>
      </c>
      <c r="C4" s="18">
        <v>101</v>
      </c>
    </row>
    <row r="5" spans="1:3" x14ac:dyDescent="0.25">
      <c r="A5" s="7">
        <v>3</v>
      </c>
      <c r="B5" s="7">
        <v>81</v>
      </c>
      <c r="C5" s="18">
        <v>81</v>
      </c>
    </row>
    <row r="6" spans="1:3" x14ac:dyDescent="0.25">
      <c r="A6" s="7">
        <v>4</v>
      </c>
      <c r="B6" s="7">
        <v>68</v>
      </c>
      <c r="C6" s="18">
        <v>68</v>
      </c>
    </row>
    <row r="7" spans="1:3" x14ac:dyDescent="0.25">
      <c r="A7" s="7">
        <v>5</v>
      </c>
      <c r="B7" s="7">
        <v>57</v>
      </c>
      <c r="C7" s="18">
        <v>57</v>
      </c>
    </row>
    <row r="8" spans="1:3" x14ac:dyDescent="0.25">
      <c r="A8" s="7">
        <v>6</v>
      </c>
      <c r="B8" s="7">
        <v>47</v>
      </c>
      <c r="C8" s="18">
        <v>47</v>
      </c>
    </row>
    <row r="9" spans="1:3" x14ac:dyDescent="0.25">
      <c r="A9" s="7">
        <v>7</v>
      </c>
      <c r="B9" s="7">
        <v>41</v>
      </c>
      <c r="C9" s="18">
        <v>41</v>
      </c>
    </row>
    <row r="10" spans="1:3" x14ac:dyDescent="0.25">
      <c r="A10" s="7">
        <v>8</v>
      </c>
      <c r="B10" s="7">
        <v>34</v>
      </c>
      <c r="C10" s="18">
        <v>34</v>
      </c>
    </row>
    <row r="11" spans="1:3" x14ac:dyDescent="0.25">
      <c r="A11" s="7">
        <v>9</v>
      </c>
      <c r="B11" s="7">
        <v>27</v>
      </c>
      <c r="C11" s="18">
        <v>27</v>
      </c>
    </row>
    <row r="12" spans="1:3" x14ac:dyDescent="0.25">
      <c r="A12" s="7">
        <v>10</v>
      </c>
      <c r="B12" s="7">
        <v>24</v>
      </c>
      <c r="C12" s="18">
        <v>24</v>
      </c>
    </row>
    <row r="13" spans="1:3" x14ac:dyDescent="0.25">
      <c r="A13" s="7">
        <v>11</v>
      </c>
      <c r="B13" s="7">
        <v>20</v>
      </c>
      <c r="C13" s="18">
        <v>20</v>
      </c>
    </row>
    <row r="14" spans="1:3" x14ac:dyDescent="0.25">
      <c r="A14" s="7">
        <v>12</v>
      </c>
      <c r="B14" s="7">
        <v>19</v>
      </c>
      <c r="C14" s="18">
        <v>19</v>
      </c>
    </row>
    <row r="15" spans="1:3" x14ac:dyDescent="0.25">
      <c r="A15" s="7">
        <v>13</v>
      </c>
      <c r="B15" s="18">
        <v>18</v>
      </c>
      <c r="C15" s="21">
        <v>18</v>
      </c>
    </row>
    <row r="16" spans="1:3" x14ac:dyDescent="0.25">
      <c r="A16" s="7">
        <v>14</v>
      </c>
      <c r="B16" s="18">
        <v>17</v>
      </c>
      <c r="C16" s="21">
        <v>17</v>
      </c>
    </row>
    <row r="17" spans="1:3" x14ac:dyDescent="0.25">
      <c r="A17" s="7">
        <v>15</v>
      </c>
      <c r="B17" s="18">
        <v>16</v>
      </c>
      <c r="C17" s="21">
        <v>16</v>
      </c>
    </row>
    <row r="18" spans="1:3" x14ac:dyDescent="0.25">
      <c r="A18" s="7">
        <v>16</v>
      </c>
      <c r="B18" s="18">
        <v>15</v>
      </c>
      <c r="C18" s="4"/>
    </row>
    <row r="19" spans="1:3" x14ac:dyDescent="0.25">
      <c r="A19" s="7">
        <v>17</v>
      </c>
      <c r="B19" s="18">
        <v>14</v>
      </c>
      <c r="C19" s="4"/>
    </row>
    <row r="20" spans="1:3" x14ac:dyDescent="0.25">
      <c r="A20" s="7">
        <v>18</v>
      </c>
      <c r="B20" s="18">
        <v>13</v>
      </c>
      <c r="C20" s="4"/>
    </row>
    <row r="21" spans="1:3" x14ac:dyDescent="0.25">
      <c r="A21" s="7">
        <v>19</v>
      </c>
      <c r="B21" s="18">
        <v>12</v>
      </c>
      <c r="C21" s="4"/>
    </row>
    <row r="22" spans="1:3" x14ac:dyDescent="0.25">
      <c r="A22" s="7">
        <v>20</v>
      </c>
      <c r="B22" s="18">
        <v>10</v>
      </c>
      <c r="C22" s="4"/>
    </row>
    <row r="23" spans="1:3" x14ac:dyDescent="0.25">
      <c r="A23" s="18">
        <v>21</v>
      </c>
      <c r="B23" s="18">
        <v>9</v>
      </c>
    </row>
    <row r="24" spans="1:3" x14ac:dyDescent="0.25">
      <c r="A24" s="18">
        <v>22</v>
      </c>
      <c r="B24" s="18">
        <v>8</v>
      </c>
    </row>
    <row r="25" spans="1:3" x14ac:dyDescent="0.25">
      <c r="A25" s="18">
        <v>23</v>
      </c>
      <c r="B25" s="18">
        <v>7</v>
      </c>
    </row>
    <row r="26" spans="1:3" x14ac:dyDescent="0.25">
      <c r="A26" s="18">
        <v>24</v>
      </c>
      <c r="B26" s="18">
        <v>6</v>
      </c>
    </row>
    <row r="27" spans="1:3" x14ac:dyDescent="0.25">
      <c r="A27" s="18">
        <v>25</v>
      </c>
      <c r="B27" s="18">
        <v>5</v>
      </c>
    </row>
    <row r="28" spans="1:3" x14ac:dyDescent="0.25">
      <c r="A28" s="18">
        <v>26</v>
      </c>
      <c r="B28" s="13">
        <v>0</v>
      </c>
    </row>
    <row r="29" spans="1:3" x14ac:dyDescent="0.25">
      <c r="A29" s="18">
        <v>27</v>
      </c>
      <c r="B29" s="13">
        <v>0</v>
      </c>
    </row>
    <row r="30" spans="1:3" x14ac:dyDescent="0.25">
      <c r="A30" s="18">
        <v>28</v>
      </c>
      <c r="B30" s="13">
        <v>0</v>
      </c>
    </row>
    <row r="31" spans="1:3" x14ac:dyDescent="0.25">
      <c r="A31" s="18">
        <v>29</v>
      </c>
      <c r="B31" s="13">
        <v>0</v>
      </c>
    </row>
    <row r="32" spans="1:3" x14ac:dyDescent="0.25">
      <c r="A32" s="18">
        <v>30</v>
      </c>
      <c r="B32" s="13">
        <v>0</v>
      </c>
    </row>
    <row r="33" spans="1:2" x14ac:dyDescent="0.25">
      <c r="A33" s="18">
        <v>31</v>
      </c>
      <c r="B33" s="13">
        <v>0</v>
      </c>
    </row>
    <row r="34" spans="1:2" x14ac:dyDescent="0.25">
      <c r="A34" s="18">
        <v>32</v>
      </c>
      <c r="B34" s="13">
        <v>0</v>
      </c>
    </row>
    <row r="35" spans="1:2" x14ac:dyDescent="0.25">
      <c r="A35" s="18">
        <v>33</v>
      </c>
      <c r="B35" s="13">
        <v>0</v>
      </c>
    </row>
    <row r="36" spans="1:2" x14ac:dyDescent="0.25">
      <c r="A36" s="18">
        <v>34</v>
      </c>
      <c r="B36" s="13">
        <v>0</v>
      </c>
    </row>
    <row r="37" spans="1:2" x14ac:dyDescent="0.25">
      <c r="A37" s="18">
        <v>35</v>
      </c>
      <c r="B37" s="13">
        <v>0</v>
      </c>
    </row>
    <row r="38" spans="1:2" x14ac:dyDescent="0.25">
      <c r="A38" s="18">
        <v>36</v>
      </c>
      <c r="B38" s="13">
        <v>0</v>
      </c>
    </row>
    <row r="39" spans="1:2" x14ac:dyDescent="0.25">
      <c r="A39" s="18">
        <v>37</v>
      </c>
      <c r="B39" s="13">
        <v>0</v>
      </c>
    </row>
    <row r="40" spans="1:2" x14ac:dyDescent="0.25">
      <c r="A40" s="18">
        <v>38</v>
      </c>
      <c r="B40" s="13">
        <v>0</v>
      </c>
    </row>
    <row r="41" spans="1:2" x14ac:dyDescent="0.25">
      <c r="A41" s="18">
        <v>39</v>
      </c>
      <c r="B41" s="13">
        <v>0</v>
      </c>
    </row>
    <row r="42" spans="1:2" x14ac:dyDescent="0.25">
      <c r="A42" s="18">
        <v>40</v>
      </c>
      <c r="B42" s="13">
        <v>0</v>
      </c>
    </row>
    <row r="43" spans="1:2" x14ac:dyDescent="0.25">
      <c r="A43" s="18">
        <v>41</v>
      </c>
      <c r="B43" s="13">
        <v>0</v>
      </c>
    </row>
    <row r="44" spans="1:2" x14ac:dyDescent="0.25">
      <c r="A44" s="18">
        <v>42</v>
      </c>
      <c r="B44" s="13">
        <v>0</v>
      </c>
    </row>
    <row r="45" spans="1:2" x14ac:dyDescent="0.25">
      <c r="A45" s="18">
        <v>43</v>
      </c>
      <c r="B45" s="13">
        <v>0</v>
      </c>
    </row>
    <row r="46" spans="1:2" x14ac:dyDescent="0.25">
      <c r="A46" s="18">
        <v>44</v>
      </c>
      <c r="B46" s="13">
        <v>0</v>
      </c>
    </row>
    <row r="47" spans="1:2" x14ac:dyDescent="0.25">
      <c r="A47" s="18">
        <v>45</v>
      </c>
      <c r="B47" s="13">
        <v>0</v>
      </c>
    </row>
    <row r="48" spans="1:2" x14ac:dyDescent="0.25">
      <c r="A48" s="18">
        <v>46</v>
      </c>
      <c r="B48" s="13">
        <v>0</v>
      </c>
    </row>
    <row r="49" spans="1:2" x14ac:dyDescent="0.25">
      <c r="A49" s="18">
        <v>47</v>
      </c>
      <c r="B49" s="13">
        <v>0</v>
      </c>
    </row>
    <row r="50" spans="1:2" x14ac:dyDescent="0.25">
      <c r="A50" s="18">
        <v>48</v>
      </c>
      <c r="B50" s="13">
        <v>0</v>
      </c>
    </row>
    <row r="51" spans="1:2" x14ac:dyDescent="0.25">
      <c r="A51" s="18">
        <v>49</v>
      </c>
      <c r="B51" s="13">
        <v>0</v>
      </c>
    </row>
    <row r="52" spans="1:2" x14ac:dyDescent="0.25">
      <c r="A52" s="18">
        <v>50</v>
      </c>
      <c r="B52" s="13">
        <v>0</v>
      </c>
    </row>
    <row r="53" spans="1:2" x14ac:dyDescent="0.25">
      <c r="A53" s="18">
        <v>51</v>
      </c>
      <c r="B53" s="13">
        <v>0</v>
      </c>
    </row>
    <row r="54" spans="1:2" x14ac:dyDescent="0.25">
      <c r="A54" s="18">
        <v>52</v>
      </c>
      <c r="B54" s="13">
        <v>0</v>
      </c>
    </row>
    <row r="55" spans="1:2" x14ac:dyDescent="0.25">
      <c r="A55" s="18">
        <v>53</v>
      </c>
      <c r="B55" s="13">
        <v>0</v>
      </c>
    </row>
    <row r="56" spans="1:2" x14ac:dyDescent="0.25">
      <c r="A56" s="18">
        <v>54</v>
      </c>
      <c r="B56" s="13">
        <v>0</v>
      </c>
    </row>
    <row r="57" spans="1:2" x14ac:dyDescent="0.25">
      <c r="A57" s="18">
        <v>55</v>
      </c>
      <c r="B57" s="13">
        <v>0</v>
      </c>
    </row>
    <row r="58" spans="1:2" x14ac:dyDescent="0.25">
      <c r="A58" s="18">
        <v>56</v>
      </c>
      <c r="B58" s="13">
        <v>0</v>
      </c>
    </row>
    <row r="59" spans="1:2" x14ac:dyDescent="0.25">
      <c r="A59" s="18">
        <v>57</v>
      </c>
      <c r="B59" s="13">
        <v>0</v>
      </c>
    </row>
    <row r="60" spans="1:2" x14ac:dyDescent="0.25">
      <c r="A60" s="18">
        <v>58</v>
      </c>
      <c r="B60" s="13">
        <v>0</v>
      </c>
    </row>
    <row r="61" spans="1:2" x14ac:dyDescent="0.25">
      <c r="A61" s="18">
        <v>59</v>
      </c>
      <c r="B61" s="13">
        <v>0</v>
      </c>
    </row>
    <row r="62" spans="1:2" x14ac:dyDescent="0.25">
      <c r="A62" s="18">
        <v>60</v>
      </c>
      <c r="B62" s="13">
        <v>0</v>
      </c>
    </row>
    <row r="63" spans="1:2" x14ac:dyDescent="0.25">
      <c r="A63" s="18">
        <v>61</v>
      </c>
      <c r="B63" s="13">
        <v>0</v>
      </c>
    </row>
    <row r="64" spans="1:2" x14ac:dyDescent="0.25">
      <c r="A64" s="18">
        <v>62</v>
      </c>
      <c r="B64" s="13">
        <v>0</v>
      </c>
    </row>
    <row r="65" spans="1:2" x14ac:dyDescent="0.25">
      <c r="A65" s="18">
        <v>63</v>
      </c>
      <c r="B65" s="13">
        <v>0</v>
      </c>
    </row>
    <row r="66" spans="1:2" x14ac:dyDescent="0.25">
      <c r="A66" s="18">
        <v>64</v>
      </c>
      <c r="B66" s="13">
        <v>0</v>
      </c>
    </row>
    <row r="67" spans="1:2" x14ac:dyDescent="0.25">
      <c r="A67" s="18">
        <v>65</v>
      </c>
      <c r="B67" s="13">
        <v>0</v>
      </c>
    </row>
    <row r="68" spans="1:2" x14ac:dyDescent="0.25">
      <c r="A68" s="18">
        <v>66</v>
      </c>
      <c r="B68" s="13">
        <v>0</v>
      </c>
    </row>
    <row r="69" spans="1:2" x14ac:dyDescent="0.25">
      <c r="A69" s="18">
        <v>67</v>
      </c>
      <c r="B69" s="13">
        <v>0</v>
      </c>
    </row>
    <row r="70" spans="1:2" x14ac:dyDescent="0.25">
      <c r="A70" s="18">
        <v>68</v>
      </c>
      <c r="B70" s="13">
        <v>0</v>
      </c>
    </row>
    <row r="71" spans="1:2" x14ac:dyDescent="0.25">
      <c r="A71" s="18">
        <v>69</v>
      </c>
      <c r="B71" s="13">
        <v>0</v>
      </c>
    </row>
    <row r="72" spans="1:2" x14ac:dyDescent="0.25">
      <c r="A72" s="18">
        <v>70</v>
      </c>
      <c r="B72" s="13">
        <v>0</v>
      </c>
    </row>
    <row r="73" spans="1:2" x14ac:dyDescent="0.25">
      <c r="A73" s="18">
        <v>71</v>
      </c>
      <c r="B73" s="13">
        <v>0</v>
      </c>
    </row>
    <row r="74" spans="1:2" x14ac:dyDescent="0.25">
      <c r="A74" s="18">
        <v>72</v>
      </c>
      <c r="B74" s="13">
        <v>0</v>
      </c>
    </row>
    <row r="75" spans="1:2" x14ac:dyDescent="0.25">
      <c r="A75" s="18">
        <v>73</v>
      </c>
      <c r="B75" s="13">
        <v>0</v>
      </c>
    </row>
    <row r="76" spans="1:2" x14ac:dyDescent="0.25">
      <c r="A76" s="18">
        <v>74</v>
      </c>
      <c r="B76" s="13">
        <v>0</v>
      </c>
    </row>
    <row r="77" spans="1:2" x14ac:dyDescent="0.25">
      <c r="A77" s="18">
        <v>75</v>
      </c>
      <c r="B77" s="13">
        <v>0</v>
      </c>
    </row>
    <row r="78" spans="1:2" x14ac:dyDescent="0.25">
      <c r="A78" s="18">
        <v>76</v>
      </c>
      <c r="B78" s="13">
        <v>0</v>
      </c>
    </row>
    <row r="79" spans="1:2" x14ac:dyDescent="0.25">
      <c r="A79" s="18">
        <v>77</v>
      </c>
      <c r="B79" s="13">
        <v>0</v>
      </c>
    </row>
    <row r="80" spans="1:2" x14ac:dyDescent="0.25">
      <c r="A80" s="18">
        <v>78</v>
      </c>
      <c r="B80" s="13">
        <v>0</v>
      </c>
    </row>
    <row r="81" spans="1:2" x14ac:dyDescent="0.25">
      <c r="A81" s="18">
        <v>79</v>
      </c>
      <c r="B81" s="13">
        <v>0</v>
      </c>
    </row>
    <row r="82" spans="1:2" x14ac:dyDescent="0.25">
      <c r="A82" s="18">
        <v>80</v>
      </c>
      <c r="B82" s="13">
        <v>0</v>
      </c>
    </row>
    <row r="83" spans="1:2" x14ac:dyDescent="0.25">
      <c r="A83" s="18">
        <v>81</v>
      </c>
      <c r="B83" s="13">
        <v>0</v>
      </c>
    </row>
    <row r="84" spans="1:2" x14ac:dyDescent="0.25">
      <c r="A84" s="18">
        <v>82</v>
      </c>
      <c r="B84" s="13">
        <v>0</v>
      </c>
    </row>
    <row r="85" spans="1:2" x14ac:dyDescent="0.25">
      <c r="A85" s="18">
        <v>83</v>
      </c>
      <c r="B85" s="13">
        <v>0</v>
      </c>
    </row>
    <row r="86" spans="1:2" x14ac:dyDescent="0.25">
      <c r="A86" s="18">
        <v>84</v>
      </c>
      <c r="B86" s="13">
        <v>0</v>
      </c>
    </row>
    <row r="87" spans="1:2" x14ac:dyDescent="0.25">
      <c r="A87" s="18">
        <v>85</v>
      </c>
      <c r="B87" s="13">
        <v>0</v>
      </c>
    </row>
    <row r="88" spans="1:2" x14ac:dyDescent="0.25">
      <c r="A88" s="18">
        <v>86</v>
      </c>
      <c r="B88" s="13">
        <v>0</v>
      </c>
    </row>
    <row r="89" spans="1:2" x14ac:dyDescent="0.25">
      <c r="A89" s="18">
        <v>87</v>
      </c>
      <c r="B89" s="13">
        <v>0</v>
      </c>
    </row>
    <row r="90" spans="1:2" x14ac:dyDescent="0.25">
      <c r="A90" s="18">
        <v>88</v>
      </c>
      <c r="B90" s="13">
        <v>0</v>
      </c>
    </row>
    <row r="91" spans="1:2" x14ac:dyDescent="0.25">
      <c r="A91" s="18">
        <v>89</v>
      </c>
      <c r="B91" s="13">
        <v>0</v>
      </c>
    </row>
    <row r="92" spans="1:2" x14ac:dyDescent="0.25">
      <c r="A92" s="18">
        <v>90</v>
      </c>
      <c r="B92" s="13">
        <v>0</v>
      </c>
    </row>
    <row r="93" spans="1:2" x14ac:dyDescent="0.25">
      <c r="A93" s="18">
        <v>91</v>
      </c>
      <c r="B93" s="13">
        <v>0</v>
      </c>
    </row>
    <row r="94" spans="1:2" x14ac:dyDescent="0.25">
      <c r="A94" s="18">
        <v>92</v>
      </c>
      <c r="B94" s="13">
        <v>0</v>
      </c>
    </row>
    <row r="95" spans="1:2" x14ac:dyDescent="0.25">
      <c r="A95" s="18">
        <v>93</v>
      </c>
      <c r="B95" s="13">
        <v>0</v>
      </c>
    </row>
    <row r="96" spans="1:2" x14ac:dyDescent="0.25">
      <c r="A96" s="18">
        <v>94</v>
      </c>
      <c r="B96" s="13">
        <v>0</v>
      </c>
    </row>
    <row r="97" spans="1:2" x14ac:dyDescent="0.25">
      <c r="A97" s="18">
        <v>95</v>
      </c>
      <c r="B97" s="13">
        <v>0</v>
      </c>
    </row>
    <row r="98" spans="1:2" x14ac:dyDescent="0.25">
      <c r="A98" s="18">
        <v>96</v>
      </c>
      <c r="B98" s="13">
        <v>0</v>
      </c>
    </row>
    <row r="99" spans="1:2" x14ac:dyDescent="0.25">
      <c r="A99" s="18">
        <v>97</v>
      </c>
      <c r="B99" s="13">
        <v>0</v>
      </c>
    </row>
    <row r="100" spans="1:2" x14ac:dyDescent="0.25">
      <c r="A100" s="18">
        <v>98</v>
      </c>
      <c r="B100" s="13">
        <v>0</v>
      </c>
    </row>
    <row r="101" spans="1:2" x14ac:dyDescent="0.25">
      <c r="A101" s="18">
        <v>99</v>
      </c>
      <c r="B101" s="13">
        <v>0</v>
      </c>
    </row>
    <row r="102" spans="1:2" x14ac:dyDescent="0.25">
      <c r="A102" s="18">
        <v>100</v>
      </c>
      <c r="B102" s="13">
        <v>0</v>
      </c>
    </row>
    <row r="103" spans="1:2" x14ac:dyDescent="0.25">
      <c r="A103" s="18">
        <v>101</v>
      </c>
      <c r="B103" s="13">
        <v>0</v>
      </c>
    </row>
    <row r="104" spans="1:2" x14ac:dyDescent="0.25">
      <c r="A104" s="18">
        <v>102</v>
      </c>
      <c r="B104" s="13">
        <v>0</v>
      </c>
    </row>
    <row r="105" spans="1:2" x14ac:dyDescent="0.25">
      <c r="A105" s="18">
        <v>103</v>
      </c>
      <c r="B105" s="13">
        <v>0</v>
      </c>
    </row>
    <row r="106" spans="1:2" x14ac:dyDescent="0.25">
      <c r="A106" s="18">
        <v>104</v>
      </c>
      <c r="B106" s="13">
        <v>0</v>
      </c>
    </row>
    <row r="107" spans="1:2" x14ac:dyDescent="0.25">
      <c r="A107" s="18">
        <v>105</v>
      </c>
      <c r="B107" s="13">
        <v>0</v>
      </c>
    </row>
    <row r="108" spans="1:2" x14ac:dyDescent="0.25">
      <c r="A108" s="18">
        <v>106</v>
      </c>
      <c r="B108" s="13">
        <v>0</v>
      </c>
    </row>
    <row r="109" spans="1:2" x14ac:dyDescent="0.25">
      <c r="A109" s="18">
        <v>107</v>
      </c>
      <c r="B109" s="13">
        <v>0</v>
      </c>
    </row>
    <row r="110" spans="1:2" x14ac:dyDescent="0.25">
      <c r="A110" s="18">
        <v>108</v>
      </c>
      <c r="B110" s="13">
        <v>0</v>
      </c>
    </row>
    <row r="111" spans="1:2" x14ac:dyDescent="0.25">
      <c r="A111" s="18">
        <v>109</v>
      </c>
      <c r="B111" s="13">
        <v>0</v>
      </c>
    </row>
    <row r="112" spans="1:2" x14ac:dyDescent="0.25">
      <c r="A112" s="18">
        <v>110</v>
      </c>
      <c r="B112" s="13">
        <v>0</v>
      </c>
    </row>
    <row r="113" spans="1:2" x14ac:dyDescent="0.25">
      <c r="A113" s="18">
        <v>111</v>
      </c>
      <c r="B113" s="13">
        <v>0</v>
      </c>
    </row>
    <row r="114" spans="1:2" x14ac:dyDescent="0.25">
      <c r="A114" s="18">
        <v>112</v>
      </c>
      <c r="B114" s="13">
        <v>0</v>
      </c>
    </row>
    <row r="115" spans="1:2" x14ac:dyDescent="0.25">
      <c r="A115" s="18">
        <v>113</v>
      </c>
      <c r="B115" s="13">
        <v>0</v>
      </c>
    </row>
    <row r="116" spans="1:2" x14ac:dyDescent="0.25">
      <c r="A116" s="18">
        <v>114</v>
      </c>
      <c r="B116" s="13">
        <v>0</v>
      </c>
    </row>
    <row r="117" spans="1:2" x14ac:dyDescent="0.25">
      <c r="A117" s="18">
        <v>115</v>
      </c>
      <c r="B117" s="13">
        <v>0</v>
      </c>
    </row>
    <row r="118" spans="1:2" x14ac:dyDescent="0.25">
      <c r="A118" s="18">
        <v>116</v>
      </c>
      <c r="B118" s="13">
        <v>0</v>
      </c>
    </row>
    <row r="119" spans="1:2" x14ac:dyDescent="0.25">
      <c r="A119" s="18">
        <v>117</v>
      </c>
      <c r="B119" s="13">
        <v>0</v>
      </c>
    </row>
    <row r="120" spans="1:2" x14ac:dyDescent="0.25">
      <c r="A120" s="18">
        <v>118</v>
      </c>
      <c r="B120" s="13">
        <v>0</v>
      </c>
    </row>
    <row r="121" spans="1:2" x14ac:dyDescent="0.25">
      <c r="A121" s="18">
        <v>119</v>
      </c>
      <c r="B121" s="13">
        <v>0</v>
      </c>
    </row>
    <row r="122" spans="1:2" x14ac:dyDescent="0.25">
      <c r="A122" s="18">
        <v>120</v>
      </c>
      <c r="B122" s="13">
        <v>0</v>
      </c>
    </row>
    <row r="123" spans="1:2" x14ac:dyDescent="0.25">
      <c r="A123" s="18">
        <v>121</v>
      </c>
      <c r="B123" s="13">
        <v>0</v>
      </c>
    </row>
    <row r="124" spans="1:2" x14ac:dyDescent="0.25">
      <c r="A124" s="18">
        <v>122</v>
      </c>
      <c r="B124" s="13">
        <v>0</v>
      </c>
    </row>
    <row r="125" spans="1:2" x14ac:dyDescent="0.25">
      <c r="A125" s="18">
        <v>123</v>
      </c>
      <c r="B125" s="13">
        <v>0</v>
      </c>
    </row>
    <row r="126" spans="1:2" x14ac:dyDescent="0.25">
      <c r="A126" s="18">
        <v>124</v>
      </c>
      <c r="B126" s="13">
        <v>0</v>
      </c>
    </row>
    <row r="127" spans="1:2" x14ac:dyDescent="0.25">
      <c r="A127" s="18">
        <v>125</v>
      </c>
      <c r="B127" s="13">
        <v>0</v>
      </c>
    </row>
    <row r="128" spans="1:2" x14ac:dyDescent="0.25">
      <c r="A128" s="18">
        <v>126</v>
      </c>
      <c r="B128" s="13">
        <v>0</v>
      </c>
    </row>
    <row r="129" spans="1:2" x14ac:dyDescent="0.25">
      <c r="A129" s="18">
        <v>127</v>
      </c>
      <c r="B129" s="13">
        <v>0</v>
      </c>
    </row>
    <row r="130" spans="1:2" x14ac:dyDescent="0.25">
      <c r="A130" s="18">
        <v>128</v>
      </c>
      <c r="B130" s="13">
        <v>0</v>
      </c>
    </row>
    <row r="131" spans="1:2" x14ac:dyDescent="0.25">
      <c r="A131" s="18">
        <v>129</v>
      </c>
      <c r="B131" s="13">
        <v>0</v>
      </c>
    </row>
    <row r="132" spans="1:2" x14ac:dyDescent="0.25">
      <c r="A132" s="18">
        <v>130</v>
      </c>
      <c r="B132" s="13">
        <v>0</v>
      </c>
    </row>
    <row r="133" spans="1:2" x14ac:dyDescent="0.25">
      <c r="A133" s="18">
        <v>131</v>
      </c>
      <c r="B133" s="13">
        <v>0</v>
      </c>
    </row>
    <row r="134" spans="1:2" x14ac:dyDescent="0.25">
      <c r="A134" s="18">
        <v>132</v>
      </c>
      <c r="B134" s="13">
        <v>0</v>
      </c>
    </row>
    <row r="135" spans="1:2" x14ac:dyDescent="0.25">
      <c r="A135" s="18">
        <v>133</v>
      </c>
      <c r="B135" s="13">
        <v>0</v>
      </c>
    </row>
    <row r="136" spans="1:2" x14ac:dyDescent="0.25">
      <c r="A136" s="18">
        <v>134</v>
      </c>
      <c r="B136" s="13">
        <v>0</v>
      </c>
    </row>
    <row r="137" spans="1:2" x14ac:dyDescent="0.25">
      <c r="A137" s="18">
        <v>135</v>
      </c>
      <c r="B137" s="13">
        <v>0</v>
      </c>
    </row>
    <row r="138" spans="1:2" x14ac:dyDescent="0.25">
      <c r="A138" s="18">
        <v>136</v>
      </c>
      <c r="B138" s="13">
        <v>0</v>
      </c>
    </row>
    <row r="139" spans="1:2" x14ac:dyDescent="0.25">
      <c r="A139" s="18">
        <v>137</v>
      </c>
      <c r="B139" s="13">
        <v>0</v>
      </c>
    </row>
    <row r="140" spans="1:2" x14ac:dyDescent="0.25">
      <c r="A140" s="18">
        <v>138</v>
      </c>
      <c r="B140" s="13">
        <v>0</v>
      </c>
    </row>
    <row r="141" spans="1:2" x14ac:dyDescent="0.25">
      <c r="A141" s="18">
        <v>139</v>
      </c>
      <c r="B141" s="13">
        <v>0</v>
      </c>
    </row>
    <row r="142" spans="1:2" x14ac:dyDescent="0.25">
      <c r="A142" s="18">
        <v>140</v>
      </c>
      <c r="B142" s="13">
        <v>0</v>
      </c>
    </row>
    <row r="143" spans="1:2" x14ac:dyDescent="0.25">
      <c r="A143" s="18">
        <v>141</v>
      </c>
      <c r="B143" s="13">
        <v>0</v>
      </c>
    </row>
    <row r="144" spans="1:2" x14ac:dyDescent="0.25">
      <c r="A144" s="18">
        <v>142</v>
      </c>
      <c r="B144" s="13">
        <v>0</v>
      </c>
    </row>
    <row r="145" spans="1:2" x14ac:dyDescent="0.25">
      <c r="A145" s="18">
        <v>143</v>
      </c>
      <c r="B145" s="13">
        <v>0</v>
      </c>
    </row>
    <row r="146" spans="1:2" x14ac:dyDescent="0.25">
      <c r="A146" s="18">
        <v>144</v>
      </c>
      <c r="B146" s="13">
        <v>0</v>
      </c>
    </row>
    <row r="147" spans="1:2" x14ac:dyDescent="0.25">
      <c r="A147" s="18">
        <v>145</v>
      </c>
      <c r="B147" s="13">
        <v>0</v>
      </c>
    </row>
    <row r="148" spans="1:2" x14ac:dyDescent="0.25">
      <c r="A148" s="18">
        <v>146</v>
      </c>
      <c r="B148" s="13">
        <v>0</v>
      </c>
    </row>
    <row r="149" spans="1:2" x14ac:dyDescent="0.25">
      <c r="A149" s="18">
        <v>147</v>
      </c>
      <c r="B149" s="13">
        <v>0</v>
      </c>
    </row>
    <row r="150" spans="1:2" x14ac:dyDescent="0.25">
      <c r="A150" s="18">
        <v>148</v>
      </c>
      <c r="B150" s="13">
        <v>0</v>
      </c>
    </row>
    <row r="151" spans="1:2" x14ac:dyDescent="0.25">
      <c r="A151" s="18">
        <v>149</v>
      </c>
      <c r="B151" s="13">
        <v>0</v>
      </c>
    </row>
  </sheetData>
  <mergeCells count="1">
    <mergeCell ref="A1:C1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PQ MG</vt:lpstr>
      <vt:lpstr>PQ MF</vt:lpstr>
      <vt:lpstr>PQ BG</vt:lpstr>
      <vt:lpstr>PQ BF</vt:lpstr>
      <vt:lpstr>PQ U12 G</vt:lpstr>
      <vt:lpstr>PQ U12 F</vt:lpstr>
      <vt:lpstr>Points attribués</vt:lpstr>
      <vt:lpstr>'PQ BF'!Zone_d_impression</vt:lpstr>
      <vt:lpstr>'PQ BG'!Zone_d_impression</vt:lpstr>
      <vt:lpstr>'PQ MF'!Zone_d_impression</vt:lpstr>
      <vt:lpstr>'PQ MG'!Zone_d_impression</vt:lpstr>
      <vt:lpstr>'PQ U12 F'!Zone_d_impression</vt:lpstr>
      <vt:lpstr>'PQ U12 G'!Zone_d_impression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Bernard</cp:lastModifiedBy>
  <cp:lastPrinted>2016-05-16T15:15:57Z</cp:lastPrinted>
  <dcterms:created xsi:type="dcterms:W3CDTF">2013-11-13T16:24:54Z</dcterms:created>
  <dcterms:modified xsi:type="dcterms:W3CDTF">2016-05-16T15:21:37Z</dcterms:modified>
</cp:coreProperties>
</file>