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135" windowWidth="19410" windowHeight="11010" tabRatio="602" firstSheet="6" activeTab="12"/>
  </bookViews>
  <sheets>
    <sheet name="Calcul points mérite" sheetId="1" r:id="rId1"/>
    <sheet name="Rég P&amp;P  " sheetId="2" r:id="rId2"/>
    <sheet name="GPJ Ile d'Or" sheetId="3" r:id="rId3"/>
    <sheet name="PQ Angers" sheetId="4" r:id="rId4"/>
    <sheet name="MIR-FR" sheetId="5" r:id="rId5"/>
    <sheet name="U16" sheetId="6" r:id="rId6"/>
    <sheet name="France" sheetId="7" r:id="rId7"/>
    <sheet name="GPJ Ligue" sheetId="8" r:id="rId8"/>
    <sheet name="ICom U11" sheetId="9" r:id="rId9"/>
    <sheet name="IClubs" sheetId="10" r:id="rId10"/>
    <sheet name="Trophée U10" sheetId="11" r:id="rId11"/>
    <sheet name="Bilan Jeunes" sheetId="12" r:id="rId12"/>
    <sheet name="Subventions 2017" sheetId="13" r:id="rId13"/>
  </sheets>
  <externalReferences>
    <externalReference r:id="rId16"/>
    <externalReference r:id="rId17"/>
    <externalReference r:id="rId18"/>
    <externalReference r:id="rId19"/>
  </externalReferences>
  <definedNames>
    <definedName name="AA">'[1]Cl.J1+Gén.'!$B$12:$R$23</definedName>
    <definedName name="AB">'[1]Cl.J1+Gén.'!$B$12:$R$23</definedName>
    <definedName name="AC">'[1]Cl.J1+Gén.'!$B$12:$R$23</definedName>
    <definedName name="ALBATROS">'[2]SCORES'!$BL$10:$BT$58</definedName>
    <definedName name="BASEDEDONNEES">'[3]Feuil10'!$A$2:$H$9</definedName>
    <definedName name="BERNARD">'[2]SCORES'!$BC$10:$BK$58</definedName>
    <definedName name="demi_finales">'[2]SCORES'!$BL$10:$BV$58</definedName>
    <definedName name="F">'[2]SCORES'!$AT$10:$BB$58</definedName>
    <definedName name="FINALES">'[2]SCORES'!$BU$10:$CG$58</definedName>
    <definedName name="po">'[4]SCORES'!$AK$10:$AS$58</definedName>
    <definedName name="Reg" localSheetId="6">#REF!</definedName>
    <definedName name="Reg" localSheetId="2">#REF!</definedName>
    <definedName name="Reg" localSheetId="7">#REF!</definedName>
    <definedName name="Reg" localSheetId="9">#REF!</definedName>
    <definedName name="Reg" localSheetId="8">#REF!</definedName>
    <definedName name="Reg" localSheetId="4">#REF!</definedName>
    <definedName name="Reg" localSheetId="3">#REF!</definedName>
    <definedName name="Reg" localSheetId="10">#REF!</definedName>
    <definedName name="Reg" localSheetId="5">#REF!</definedName>
    <definedName name="Reg">#REF!</definedName>
    <definedName name="score_1">'[2]SCORES'!$J$10:$Q$58</definedName>
    <definedName name="score_2">'[2]SCORES'!$S$10:$AA$58</definedName>
    <definedName name="score_3">'[2]SCORES'!$AB$10:$AJ$58</definedName>
    <definedName name="score_4">'[2]SCORES'!$AK$10:$AS$58</definedName>
    <definedName name="score_5">'[2]SCORES'!$AT$10:$BB$58</definedName>
    <definedName name="score_6">'[2]SCORES'!$BC$10:$BK$58</definedName>
    <definedName name="score_demi_finales">'[2]SCORES'!$BL$10:$BT$58</definedName>
    <definedName name="score_finales">'[2]SCORES'!$BU$10:$CE$58</definedName>
    <definedName name="toto" localSheetId="6">#REF!</definedName>
    <definedName name="toto" localSheetId="2">#REF!</definedName>
    <definedName name="toto" localSheetId="7">#REF!</definedName>
    <definedName name="toto" localSheetId="9">#REF!</definedName>
    <definedName name="toto" localSheetId="8">#REF!</definedName>
    <definedName name="toto" localSheetId="4">#REF!</definedName>
    <definedName name="toto" localSheetId="3">#REF!</definedName>
    <definedName name="toto" localSheetId="10">#REF!</definedName>
    <definedName name="toto" localSheetId="5">#REF!</definedName>
    <definedName name="toto">#REF!</definedName>
    <definedName name="tour_1">'[2]SCORES'!$J$10:$T$58</definedName>
    <definedName name="tour_2">'[2]SCORES'!$S$10:$AC$58</definedName>
    <definedName name="tour_3">'[2]SCORES'!$AB$10:$AL$58</definedName>
    <definedName name="tour_4">'[2]SCORES'!$AK$10:$AU$58</definedName>
    <definedName name="tour_5">'[2]SCORES'!$AT$10:$BD$58</definedName>
    <definedName name="tour_6">'[2]SCORES'!$BC$10:$BM$58</definedName>
    <definedName name="TOUR1" localSheetId="6">#REF!</definedName>
    <definedName name="TOUR1" localSheetId="2">#REF!</definedName>
    <definedName name="TOUR1" localSheetId="7">#REF!</definedName>
    <definedName name="TOUR1" localSheetId="9">#REF!</definedName>
    <definedName name="TOUR1" localSheetId="8">#REF!</definedName>
    <definedName name="TOUR1" localSheetId="4">#REF!</definedName>
    <definedName name="TOUR1" localSheetId="3">#REF!</definedName>
    <definedName name="TOUR1" localSheetId="10">#REF!</definedName>
    <definedName name="TOUR1" localSheetId="5">#REF!</definedName>
    <definedName name="TOUR1">#REF!</definedName>
    <definedName name="TOUR5" localSheetId="6">#REF!</definedName>
    <definedName name="TOUR5" localSheetId="2">#REF!</definedName>
    <definedName name="TOUR5" localSheetId="7">#REF!</definedName>
    <definedName name="TOUR5" localSheetId="9">#REF!</definedName>
    <definedName name="TOUR5" localSheetId="8">#REF!</definedName>
    <definedName name="TOUR5" localSheetId="4">#REF!</definedName>
    <definedName name="TOUR5" localSheetId="3">#REF!</definedName>
    <definedName name="TOUR5" localSheetId="10">#REF!</definedName>
    <definedName name="TOUR5" localSheetId="5">#REF!</definedName>
    <definedName name="TOUR5">#REF!</definedName>
  </definedNames>
  <calcPr fullCalcOnLoad="1"/>
</workbook>
</file>

<file path=xl/sharedStrings.xml><?xml version="1.0" encoding="utf-8"?>
<sst xmlns="http://schemas.openxmlformats.org/spreadsheetml/2006/main" count="2068" uniqueCount="498">
  <si>
    <t>TOTAL</t>
  </si>
  <si>
    <t>COMPETITIONS</t>
  </si>
  <si>
    <t>PARTICIPATION</t>
  </si>
  <si>
    <t>1er</t>
  </si>
  <si>
    <t>2ème</t>
  </si>
  <si>
    <t>3ème</t>
  </si>
  <si>
    <t>4ème</t>
  </si>
  <si>
    <t>5ème</t>
  </si>
  <si>
    <t>CUT</t>
  </si>
  <si>
    <t>SUBVENTIONS</t>
  </si>
  <si>
    <t>6ème</t>
  </si>
  <si>
    <t>7ème</t>
  </si>
  <si>
    <t>8ème</t>
  </si>
  <si>
    <t>9ème</t>
  </si>
  <si>
    <t>10ème</t>
  </si>
  <si>
    <t>PROGRESSION</t>
  </si>
  <si>
    <t>CLUBS</t>
  </si>
  <si>
    <t>MG</t>
  </si>
  <si>
    <t>MF</t>
  </si>
  <si>
    <t>BG</t>
  </si>
  <si>
    <t>BF</t>
  </si>
  <si>
    <t>BRETESCHE</t>
  </si>
  <si>
    <t>AVRILLE</t>
  </si>
  <si>
    <t>SAVENAY</t>
  </si>
  <si>
    <t>CHOLET</t>
  </si>
  <si>
    <t>BAUGE</t>
  </si>
  <si>
    <t>PORNIC</t>
  </si>
  <si>
    <t>CARQUEFOU</t>
  </si>
  <si>
    <t>SABLE</t>
  </si>
  <si>
    <t>ALENCON</t>
  </si>
  <si>
    <t>ANJOU</t>
  </si>
  <si>
    <t>CROISIC</t>
  </si>
  <si>
    <t>FONTENELLES</t>
  </si>
  <si>
    <t>GUERANDE</t>
  </si>
  <si>
    <t>ILE D'OR</t>
  </si>
  <si>
    <t>LAVAL</t>
  </si>
  <si>
    <t>OLONNES</t>
  </si>
  <si>
    <t>SAUMUR</t>
  </si>
  <si>
    <t>Vainqueur en 1/16</t>
  </si>
  <si>
    <t>V en 1/8</t>
  </si>
  <si>
    <t>V en1/4</t>
  </si>
  <si>
    <t>V en1/2</t>
  </si>
  <si>
    <t>CH de France</t>
  </si>
  <si>
    <t xml:space="preserve">pour assurer les subventions de </t>
  </si>
  <si>
    <t xml:space="preserve">progression, et pour ne pas </t>
  </si>
  <si>
    <t>dépasser l'enveloppe globale de</t>
  </si>
  <si>
    <t>rétribuée en priorité en prélevant</t>
  </si>
  <si>
    <t xml:space="preserve">premières places. </t>
  </si>
  <si>
    <t>ANGERS</t>
  </si>
  <si>
    <t>Par équipe engagée</t>
  </si>
  <si>
    <t>Championnat de France des Jeunes</t>
  </si>
  <si>
    <t>Qualifié pour les France = 20 pts</t>
  </si>
  <si>
    <t>ST SEBASTIEN</t>
  </si>
  <si>
    <t>TREFFIEUX</t>
  </si>
  <si>
    <r>
      <t xml:space="preserve">de 1 à 3 places: 100 </t>
    </r>
    <r>
      <rPr>
        <sz val="11"/>
        <rFont val="Arial"/>
        <family val="2"/>
      </rPr>
      <t>€</t>
    </r>
  </si>
  <si>
    <r>
      <t xml:space="preserve">plus de 3 places : 300 </t>
    </r>
    <r>
      <rPr>
        <sz val="11"/>
        <rFont val="Arial"/>
        <family val="2"/>
      </rPr>
      <t>€</t>
    </r>
  </si>
  <si>
    <r>
      <t xml:space="preserve">stabilité à l'une des 3 premières places : 200 </t>
    </r>
    <r>
      <rPr>
        <sz val="11"/>
        <rFont val="Arial"/>
        <family val="2"/>
      </rPr>
      <t>€</t>
    </r>
  </si>
  <si>
    <t>CEG</t>
  </si>
  <si>
    <r>
      <t xml:space="preserve">des tranches de X </t>
    </r>
    <r>
      <rPr>
        <sz val="11"/>
        <rFont val="Arial"/>
        <family val="2"/>
      </rPr>
      <t>€</t>
    </r>
    <r>
      <rPr>
        <sz val="10"/>
        <rFont val="Arial"/>
        <family val="2"/>
      </rPr>
      <t xml:space="preserve"> dans les 10 </t>
    </r>
  </si>
  <si>
    <t>NEOGOLF</t>
  </si>
  <si>
    <t>EBEAUPIN</t>
  </si>
  <si>
    <t>PERFORMANCE</t>
  </si>
  <si>
    <t>MONTJOIE</t>
  </si>
  <si>
    <t>SJD MONTS</t>
  </si>
  <si>
    <t>NC</t>
  </si>
  <si>
    <t>LA BAULE</t>
  </si>
  <si>
    <t>INDIVIDUELLES</t>
  </si>
  <si>
    <t>PAR EQUIPE</t>
  </si>
  <si>
    <t>LA MARIONNIERE</t>
  </si>
  <si>
    <t>NANTES ERDRE</t>
  </si>
  <si>
    <t>NANTES VIGNEUX</t>
  </si>
  <si>
    <r>
      <t>Note</t>
    </r>
    <r>
      <rPr>
        <sz val="10"/>
        <rFont val="Arial"/>
        <family val="2"/>
      </rPr>
      <t xml:space="preserve"> : les10 points du cut sont cumulés avec les points du dernier niveau gagné par le joueur (pas de cumul des points de tous les niveaux gagnés)</t>
    </r>
  </si>
  <si>
    <t>(Pour chaque joueurs de l'équipe)</t>
  </si>
  <si>
    <t>INTERLIGUES U12</t>
  </si>
  <si>
    <t>Promotion U16 Garçons</t>
  </si>
  <si>
    <t>montée en 3ème div = 50</t>
  </si>
  <si>
    <t>Divisions nationales U16</t>
  </si>
  <si>
    <t>Promotion U16 Filles</t>
  </si>
  <si>
    <t>montée 1ère div = 50</t>
  </si>
  <si>
    <t>Qualifié dans le groupe France  = 100 pts</t>
  </si>
  <si>
    <t>INTERCLUBS JEUNES (individuel par catégorie)</t>
  </si>
  <si>
    <t>Maintien en 1ère div = 100; vainqueur 1ère div = 200; non participation = - 50</t>
  </si>
  <si>
    <t>maintien en 3ème = 50. montée en 2ème div = 75; maintien en 2ème div = 75; montée en 1ère div = 100; maintien en 1ère div = 100; vainqueur 1ère div = 200; non participation = - 50</t>
  </si>
  <si>
    <t>LA DOMANGERE</t>
  </si>
  <si>
    <t>LE MANS 24H</t>
  </si>
  <si>
    <t>P.BOURGENAY</t>
  </si>
  <si>
    <t>U12 G</t>
  </si>
  <si>
    <t>U12 F</t>
  </si>
  <si>
    <t>GP jeunes (ligue et Ile d'Or)</t>
  </si>
  <si>
    <t>Régional P&amp;P</t>
  </si>
  <si>
    <t>U10 G</t>
  </si>
  <si>
    <t>U10 F</t>
  </si>
  <si>
    <t>U10</t>
  </si>
  <si>
    <t>Classement provisoire au :</t>
  </si>
  <si>
    <t>P&amp;P</t>
  </si>
  <si>
    <t>TEMPLEREAU</t>
  </si>
  <si>
    <t>Alexandre</t>
  </si>
  <si>
    <t>Cholet</t>
  </si>
  <si>
    <t>Idx D</t>
  </si>
  <si>
    <t>Idx F</t>
  </si>
  <si>
    <t>Tomy</t>
  </si>
  <si>
    <t>Hugo</t>
  </si>
  <si>
    <t>Vigneux</t>
  </si>
  <si>
    <t>EVRAIN</t>
  </si>
  <si>
    <t>Nicolas</t>
  </si>
  <si>
    <t>Nombre de Joueurs</t>
  </si>
  <si>
    <t>U16</t>
  </si>
  <si>
    <t>FR</t>
  </si>
  <si>
    <t>TFJ</t>
  </si>
  <si>
    <t>Signataire de la Chartre "Ecole de Golf Performance"</t>
  </si>
  <si>
    <r>
      <rPr>
        <sz val="9"/>
        <rFont val="Arial"/>
        <family val="2"/>
      </rPr>
      <t>1er</t>
    </r>
    <r>
      <rPr>
        <sz val="11"/>
        <rFont val="Arial"/>
        <family val="2"/>
      </rPr>
      <t xml:space="preserve">     1600 €</t>
    </r>
  </si>
  <si>
    <r>
      <rPr>
        <sz val="9"/>
        <rFont val="Arial"/>
        <family val="2"/>
      </rPr>
      <t xml:space="preserve">2ème  </t>
    </r>
    <r>
      <rPr>
        <sz val="11"/>
        <rFont val="Arial"/>
        <family val="2"/>
      </rPr>
      <t>1400 €</t>
    </r>
  </si>
  <si>
    <r>
      <rPr>
        <sz val="9"/>
        <rFont val="Arial"/>
        <family val="2"/>
      </rPr>
      <t xml:space="preserve">3ème </t>
    </r>
    <r>
      <rPr>
        <sz val="11"/>
        <rFont val="Arial"/>
        <family val="2"/>
      </rPr>
      <t xml:space="preserve"> 1200 €</t>
    </r>
  </si>
  <si>
    <r>
      <rPr>
        <sz val="9"/>
        <rFont val="Arial"/>
        <family val="2"/>
      </rPr>
      <t xml:space="preserve">4ème </t>
    </r>
    <r>
      <rPr>
        <sz val="11"/>
        <rFont val="Arial"/>
        <family val="2"/>
      </rPr>
      <t xml:space="preserve"> 1000 €</t>
    </r>
  </si>
  <si>
    <r>
      <rPr>
        <sz val="9"/>
        <rFont val="Arial"/>
        <family val="2"/>
      </rPr>
      <t xml:space="preserve">5ème   </t>
    </r>
    <r>
      <rPr>
        <sz val="11"/>
        <rFont val="Arial"/>
        <family val="2"/>
      </rPr>
      <t xml:space="preserve"> 800 €</t>
    </r>
  </si>
  <si>
    <t>TOTAL  6000 €</t>
  </si>
  <si>
    <t>Bourgenay</t>
  </si>
  <si>
    <t>Baule</t>
  </si>
  <si>
    <t>MORIN</t>
  </si>
  <si>
    <t>GPJ I0</t>
  </si>
  <si>
    <t>GPJ L</t>
  </si>
  <si>
    <t>Louka</t>
  </si>
  <si>
    <t>(sous réserves)</t>
  </si>
  <si>
    <t>Points par Catégories</t>
  </si>
  <si>
    <t>MIR</t>
  </si>
  <si>
    <r>
      <t>Trophée U10 garçons et filles</t>
    </r>
    <r>
      <rPr>
        <sz val="10"/>
        <color indexed="10"/>
        <rFont val="Arial"/>
        <family val="2"/>
      </rPr>
      <t>*</t>
    </r>
  </si>
  <si>
    <r>
      <t>Inter Comités U11</t>
    </r>
    <r>
      <rPr>
        <sz val="10"/>
        <color indexed="10"/>
        <rFont val="Arial"/>
        <family val="2"/>
      </rPr>
      <t>*</t>
    </r>
  </si>
  <si>
    <r>
      <t>Régional Jeunes P&amp;P</t>
    </r>
    <r>
      <rPr>
        <sz val="10"/>
        <color indexed="10"/>
        <rFont val="Arial"/>
        <family val="2"/>
      </rPr>
      <t>*</t>
    </r>
  </si>
  <si>
    <t>1ère année</t>
  </si>
  <si>
    <t>RENAUDIN</t>
  </si>
  <si>
    <r>
      <t xml:space="preserve">Qualifié pour le Tournoi Fédéral </t>
    </r>
    <r>
      <rPr>
        <sz val="10"/>
        <color indexed="10"/>
        <rFont val="Arial"/>
        <family val="2"/>
      </rPr>
      <t>Jeunes</t>
    </r>
    <r>
      <rPr>
        <sz val="10"/>
        <rFont val="Arial"/>
        <family val="0"/>
      </rPr>
      <t xml:space="preserve">  = 30 pts</t>
    </r>
  </si>
  <si>
    <t>SARGE</t>
  </si>
  <si>
    <t>Eq Fr</t>
  </si>
  <si>
    <t xml:space="preserve">10 quota imposé </t>
  </si>
  <si>
    <r>
      <t>EQUIPE</t>
    </r>
    <r>
      <rPr>
        <sz val="10"/>
        <color indexed="10"/>
        <rFont val="Arial"/>
        <family val="2"/>
      </rPr>
      <t xml:space="preserve">* </t>
    </r>
  </si>
  <si>
    <t>2017 pas de point de participation au 5 premiers</t>
  </si>
  <si>
    <t>Subvention de base</t>
  </si>
  <si>
    <t>Stabilité dans les  3 premières places</t>
  </si>
  <si>
    <t>Progression de 1 à 3 places (sauf dans les 3 premières places)</t>
  </si>
  <si>
    <t>Progression &gt; 3 places</t>
  </si>
  <si>
    <t>Total</t>
  </si>
  <si>
    <t>Pas de participation à l'Interclubs Jeunes = subvention divisée par 2</t>
  </si>
  <si>
    <t>ECOLE DE GOLF  "PERFORMANCE"</t>
  </si>
  <si>
    <t>EdG PERFORMANCE</t>
  </si>
  <si>
    <t>ALOUETTES</t>
  </si>
  <si>
    <t>Prévisions</t>
  </si>
  <si>
    <t>Reliquat</t>
  </si>
  <si>
    <r>
      <t xml:space="preserve">8000 </t>
    </r>
    <r>
      <rPr>
        <b/>
        <sz val="11"/>
        <rFont val="Arial"/>
        <family val="2"/>
      </rPr>
      <t>€</t>
    </r>
    <r>
      <rPr>
        <sz val="10"/>
        <rFont val="Arial"/>
        <family val="2"/>
      </rPr>
      <t xml:space="preserve"> , la progression est </t>
    </r>
  </si>
  <si>
    <t>U10 F - 2007 et &gt;</t>
  </si>
  <si>
    <t>U10 G - 2007 et &gt;</t>
  </si>
  <si>
    <t>U12 G - 2005-2006</t>
  </si>
  <si>
    <t>BF - 2003-2004</t>
  </si>
  <si>
    <t>BG - 2003-2004</t>
  </si>
  <si>
    <t>MF  -  2001-2002</t>
  </si>
  <si>
    <t>MG - 2001-2002</t>
  </si>
  <si>
    <t xml:space="preserve">JAUNET </t>
  </si>
  <si>
    <t>U12 F - 2005-2006</t>
  </si>
  <si>
    <t>DE REU</t>
  </si>
  <si>
    <t>Jules</t>
  </si>
  <si>
    <t>RYCKEBUSCH</t>
  </si>
  <si>
    <t>Julien</t>
  </si>
  <si>
    <t>Ile d'Or</t>
  </si>
  <si>
    <t>LE BOURHIS</t>
  </si>
  <si>
    <t>Sixte</t>
  </si>
  <si>
    <t>Ambroise</t>
  </si>
  <si>
    <t>BERTRAND</t>
  </si>
  <si>
    <t>Charles</t>
  </si>
  <si>
    <t>URBANIAK</t>
  </si>
  <si>
    <t>BRUNATTI</t>
  </si>
  <si>
    <t>Malo</t>
  </si>
  <si>
    <t>SIMON</t>
  </si>
  <si>
    <t>Thomas</t>
  </si>
  <si>
    <t>GUEMAS</t>
  </si>
  <si>
    <t>Baptiste</t>
  </si>
  <si>
    <t>Avrillé</t>
  </si>
  <si>
    <t>SAUREL</t>
  </si>
  <si>
    <t>GROLLEAU</t>
  </si>
  <si>
    <t>Noam</t>
  </si>
  <si>
    <t>BRETIN</t>
  </si>
  <si>
    <t>Vianney</t>
  </si>
  <si>
    <t>Léopold</t>
  </si>
  <si>
    <t>CHARON</t>
  </si>
  <si>
    <t>Loannie</t>
  </si>
  <si>
    <t>Olonnes</t>
  </si>
  <si>
    <t>COQUARD</t>
  </si>
  <si>
    <t>Ophélie</t>
  </si>
  <si>
    <t>Carquefou</t>
  </si>
  <si>
    <t>SELEM</t>
  </si>
  <si>
    <t>Andréa</t>
  </si>
  <si>
    <t>BIARD</t>
  </si>
  <si>
    <t>Victor</t>
  </si>
  <si>
    <t>DUMAY</t>
  </si>
  <si>
    <t>Louise</t>
  </si>
  <si>
    <t>Mans</t>
  </si>
  <si>
    <t>ENGEL</t>
  </si>
  <si>
    <t>COLIN</t>
  </si>
  <si>
    <t>DELANOE</t>
  </si>
  <si>
    <t>Pornic</t>
  </si>
  <si>
    <t>ALLETRU</t>
  </si>
  <si>
    <t>Nolan</t>
  </si>
  <si>
    <t>GIE</t>
  </si>
  <si>
    <t>Mathis</t>
  </si>
  <si>
    <t>DELESALLE</t>
  </si>
  <si>
    <t>Martin</t>
  </si>
  <si>
    <t>PECHABRIER</t>
  </si>
  <si>
    <t>BORY</t>
  </si>
  <si>
    <t>Milo</t>
  </si>
  <si>
    <t>DELTOMBE</t>
  </si>
  <si>
    <t>Lou</t>
  </si>
  <si>
    <t>DORNE</t>
  </si>
  <si>
    <t>Héloïse</t>
  </si>
  <si>
    <t>GUZMAN</t>
  </si>
  <si>
    <t>Rubens</t>
  </si>
  <si>
    <t>Néogolf</t>
  </si>
  <si>
    <t>LE BARON</t>
  </si>
  <si>
    <t>Doriane</t>
  </si>
  <si>
    <t>Guérande</t>
  </si>
  <si>
    <t>Aides de la Ligue aux Ecoles de Golf 2017</t>
  </si>
  <si>
    <r>
      <t xml:space="preserve">Montant de l'aide totale de la Ligue vers les Ecoles de Golf :                                                                                                              </t>
    </r>
    <r>
      <rPr>
        <b/>
        <sz val="16"/>
        <rFont val="Arial"/>
        <family val="2"/>
      </rPr>
      <t>14 000 €</t>
    </r>
  </si>
  <si>
    <t>GP Jeunes Ile d'Or</t>
  </si>
  <si>
    <t>U12G</t>
  </si>
  <si>
    <t>U12F</t>
  </si>
  <si>
    <t>PQ</t>
  </si>
  <si>
    <t>SEBILLOT</t>
  </si>
  <si>
    <t>Ilan</t>
  </si>
  <si>
    <t>Bretesche</t>
  </si>
  <si>
    <t>GUERREAU</t>
  </si>
  <si>
    <t>Raphaël</t>
  </si>
  <si>
    <t>LE BORGNE</t>
  </si>
  <si>
    <t>Léo-Paul</t>
  </si>
  <si>
    <t>BOUILLON</t>
  </si>
  <si>
    <t>Titouan</t>
  </si>
  <si>
    <t>Laval</t>
  </si>
  <si>
    <t>FERNANDEZ-MANGAS</t>
  </si>
  <si>
    <t>Enzo</t>
  </si>
  <si>
    <t>DAVIAU</t>
  </si>
  <si>
    <t>Juliette</t>
  </si>
  <si>
    <t>Fontenelles</t>
  </si>
  <si>
    <t>CHHIN</t>
  </si>
  <si>
    <t>Camille</t>
  </si>
  <si>
    <t>THOM</t>
  </si>
  <si>
    <t>Margaret</t>
  </si>
  <si>
    <t>CAPUS</t>
  </si>
  <si>
    <t>Pierre</t>
  </si>
  <si>
    <t>RAGOT</t>
  </si>
  <si>
    <t>Monts</t>
  </si>
  <si>
    <t>FRANCIS</t>
  </si>
  <si>
    <t>Aldo</t>
  </si>
  <si>
    <t>DEVESA</t>
  </si>
  <si>
    <t>Joyce</t>
  </si>
  <si>
    <t>LE COUSTER</t>
  </si>
  <si>
    <t>Evan</t>
  </si>
  <si>
    <t>MORA</t>
  </si>
  <si>
    <t>Grégoire</t>
  </si>
  <si>
    <t>CHICOT</t>
  </si>
  <si>
    <t>Victorien</t>
  </si>
  <si>
    <t>BOISSIER</t>
  </si>
  <si>
    <t>Maxime</t>
  </si>
  <si>
    <t>PUISSANT</t>
  </si>
  <si>
    <t>Antoine</t>
  </si>
  <si>
    <t>RYCKEBUSH</t>
  </si>
  <si>
    <t>Alix</t>
  </si>
  <si>
    <t>Hadrien</t>
  </si>
  <si>
    <t>BERNARD-METTIL</t>
  </si>
  <si>
    <t>REVEILLAUD</t>
  </si>
  <si>
    <t>Eliott</t>
  </si>
  <si>
    <t>BOUDAUD</t>
  </si>
  <si>
    <t>COADER</t>
  </si>
  <si>
    <t>Adelice</t>
  </si>
  <si>
    <t>SERGENT</t>
  </si>
  <si>
    <t>Margot</t>
  </si>
  <si>
    <t>PQ - Angers</t>
  </si>
  <si>
    <t>CASTELLETTO</t>
  </si>
  <si>
    <t>Alyssia</t>
  </si>
  <si>
    <t>QUITTET</t>
  </si>
  <si>
    <t>Ombeline</t>
  </si>
  <si>
    <t>DESCROIX</t>
  </si>
  <si>
    <t>Charlotte</t>
  </si>
  <si>
    <t>BOURASSEAU</t>
  </si>
  <si>
    <t>Leanne</t>
  </si>
  <si>
    <t>BESSE</t>
  </si>
  <si>
    <t>Edouard</t>
  </si>
  <si>
    <t>BERTHE</t>
  </si>
  <si>
    <t>Donatien</t>
  </si>
  <si>
    <t>CORMERAIS</t>
  </si>
  <si>
    <t>MOTTAIS-LION</t>
  </si>
  <si>
    <t>Angers</t>
  </si>
  <si>
    <t>Paul-Alexandre</t>
  </si>
  <si>
    <t>FOURIER</t>
  </si>
  <si>
    <t>Corentin</t>
  </si>
  <si>
    <t>Baugé</t>
  </si>
  <si>
    <t>Eudes</t>
  </si>
  <si>
    <t>MIRAL</t>
  </si>
  <si>
    <t>Alexis</t>
  </si>
  <si>
    <t>HAFFNER</t>
  </si>
  <si>
    <t>Prosper</t>
  </si>
  <si>
    <t>BISSON</t>
  </si>
  <si>
    <t>Théo</t>
  </si>
  <si>
    <t>BOUDINEAU</t>
  </si>
  <si>
    <t>Adrien</t>
  </si>
  <si>
    <t>Louis-Marie</t>
  </si>
  <si>
    <t>Nathan</t>
  </si>
  <si>
    <t>BARBE</t>
  </si>
  <si>
    <t>Augustin</t>
  </si>
  <si>
    <t>GIRARD</t>
  </si>
  <si>
    <t>Mathieu</t>
  </si>
  <si>
    <t>FOUGERAIS</t>
  </si>
  <si>
    <t>PERRIN</t>
  </si>
  <si>
    <t>Dorian</t>
  </si>
  <si>
    <t>GUILLE</t>
  </si>
  <si>
    <t>Manon</t>
  </si>
  <si>
    <t>Domangère</t>
  </si>
  <si>
    <t>LE DOZE</t>
  </si>
  <si>
    <t>Liv</t>
  </si>
  <si>
    <t>BRIERE</t>
  </si>
  <si>
    <t>Julia</t>
  </si>
  <si>
    <t>BALL</t>
  </si>
  <si>
    <t>Eliot</t>
  </si>
  <si>
    <t>MAGINOT</t>
  </si>
  <si>
    <t>BOIS</t>
  </si>
  <si>
    <t>Henri</t>
  </si>
  <si>
    <t>DEBUSSCHERE</t>
  </si>
  <si>
    <t>Timothée</t>
  </si>
  <si>
    <t>CROCHET</t>
  </si>
  <si>
    <t>Marius</t>
  </si>
  <si>
    <t>GENTY</t>
  </si>
  <si>
    <t>Alban</t>
  </si>
  <si>
    <t>GINGUENE</t>
  </si>
  <si>
    <t>Esteban</t>
  </si>
  <si>
    <t>TURCAUD</t>
  </si>
  <si>
    <t>PINEAU</t>
  </si>
  <si>
    <t>Ewen</t>
  </si>
  <si>
    <t>BONNEAU-LEDOUX</t>
  </si>
  <si>
    <t>LIEGEOIS</t>
  </si>
  <si>
    <t>Valentin</t>
  </si>
  <si>
    <t>HOSTE</t>
  </si>
  <si>
    <t>Tom</t>
  </si>
  <si>
    <t>Qualifié FRANCE</t>
  </si>
  <si>
    <t>QF</t>
  </si>
  <si>
    <t>MEAILLE</t>
  </si>
  <si>
    <t>Rayan</t>
  </si>
  <si>
    <t>Fiona</t>
  </si>
  <si>
    <t>U16                   G et F</t>
  </si>
  <si>
    <t>X</t>
  </si>
  <si>
    <t>FRANCE</t>
  </si>
  <si>
    <t>GP Jeunes Ligue</t>
  </si>
  <si>
    <t>GERARD</t>
  </si>
  <si>
    <t>Ian</t>
  </si>
  <si>
    <t>MISLER</t>
  </si>
  <si>
    <t>Louis</t>
  </si>
  <si>
    <t>REZZOUG-SKRZYPEK</t>
  </si>
  <si>
    <t>Benoit</t>
  </si>
  <si>
    <t>COLMANT</t>
  </si>
  <si>
    <t>Arthur</t>
  </si>
  <si>
    <t>Qualifié MIR</t>
  </si>
  <si>
    <r>
      <t xml:space="preserve">PQ </t>
    </r>
    <r>
      <rPr>
        <sz val="10"/>
        <color indexed="10"/>
        <rFont val="Arial"/>
        <family val="2"/>
      </rPr>
      <t>+ Qualifiés MIR = 10pts</t>
    </r>
  </si>
  <si>
    <t>pas de cumul</t>
  </si>
  <si>
    <t>QMIR</t>
  </si>
  <si>
    <t>GAJAN</t>
  </si>
  <si>
    <t>BRUN PRUNELL</t>
  </si>
  <si>
    <t>Emma</t>
  </si>
  <si>
    <t>PARAGEAUD</t>
  </si>
  <si>
    <t>Lucas</t>
  </si>
  <si>
    <t>LE STRAT</t>
  </si>
  <si>
    <t>Ange</t>
  </si>
  <si>
    <t>PASSUELLO</t>
  </si>
  <si>
    <t>BELORGEY</t>
  </si>
  <si>
    <t>Thimoté</t>
  </si>
  <si>
    <t>GAUTREAU</t>
  </si>
  <si>
    <t>Jean</t>
  </si>
  <si>
    <t>PORT-BOURGENAY</t>
  </si>
  <si>
    <t>IC                                              U11</t>
  </si>
  <si>
    <t>IL U12</t>
  </si>
  <si>
    <t>IClubs</t>
  </si>
  <si>
    <t>ICo U11</t>
  </si>
  <si>
    <t>BLANLOEIL</t>
  </si>
  <si>
    <t>Alienor</t>
  </si>
  <si>
    <t xml:space="preserve">QUETU  </t>
  </si>
  <si>
    <t>VANIER</t>
  </si>
  <si>
    <t>Adèle</t>
  </si>
  <si>
    <t>MACOUIN</t>
  </si>
  <si>
    <t>Benjamin</t>
  </si>
  <si>
    <t>Darren</t>
  </si>
  <si>
    <t>DUVAL</t>
  </si>
  <si>
    <t>Flore</t>
  </si>
  <si>
    <t>PEIGNE</t>
  </si>
  <si>
    <t>Alfred</t>
  </si>
  <si>
    <t>KERJEAN</t>
  </si>
  <si>
    <t>Melchior</t>
  </si>
  <si>
    <t>LERAY</t>
  </si>
  <si>
    <t>MENARD</t>
  </si>
  <si>
    <t>Clothilde</t>
  </si>
  <si>
    <t>Sargé</t>
  </si>
  <si>
    <t>La subvention sera amputée de 50% pour un club classé dans les 15 premiers au Mérite des Ecoles de Golf, ou signataire de la Charte de Ligue, ne s'étant pas inscrit à l'Inter-Clubs.</t>
  </si>
  <si>
    <t>111 en 2016</t>
  </si>
  <si>
    <t>INTER CLUBS</t>
  </si>
  <si>
    <t>VINCENT</t>
  </si>
  <si>
    <t>LETHUILLIER</t>
  </si>
  <si>
    <t>Maël</t>
  </si>
  <si>
    <t>MAYRAS</t>
  </si>
  <si>
    <t>Adam</t>
  </si>
  <si>
    <t>LE MARCHAND</t>
  </si>
  <si>
    <t>Gabin</t>
  </si>
  <si>
    <t>MARSOLLIER</t>
  </si>
  <si>
    <t>JAHAN</t>
  </si>
  <si>
    <t>AMAH</t>
  </si>
  <si>
    <t>Joseph</t>
  </si>
  <si>
    <t>Erdre</t>
  </si>
  <si>
    <t>VERDELLE</t>
  </si>
  <si>
    <t>Tim</t>
  </si>
  <si>
    <t>Mauvrets</t>
  </si>
  <si>
    <t>GUILBAUD</t>
  </si>
  <si>
    <t>Jeanne</t>
  </si>
  <si>
    <t>Grégor</t>
  </si>
  <si>
    <t>BLOT</t>
  </si>
  <si>
    <t>Gauthier</t>
  </si>
  <si>
    <t>TREGER</t>
  </si>
  <si>
    <t>Quentin</t>
  </si>
  <si>
    <t>SAILLOUR</t>
  </si>
  <si>
    <t>Rose</t>
  </si>
  <si>
    <t>DELCROS-BICHON</t>
  </si>
  <si>
    <t>Leho</t>
  </si>
  <si>
    <t>LACOMBE</t>
  </si>
  <si>
    <t>Eloi</t>
  </si>
  <si>
    <t>Saumur</t>
  </si>
  <si>
    <t>MAUREL</t>
  </si>
  <si>
    <t>CONDEMINE</t>
  </si>
  <si>
    <t>Ylann</t>
  </si>
  <si>
    <t>x</t>
  </si>
  <si>
    <t>Séléctionnés(ées)</t>
  </si>
  <si>
    <r>
      <rPr>
        <b/>
        <u val="single"/>
        <sz val="10"/>
        <color indexed="10"/>
        <rFont val="Arial"/>
        <family val="2"/>
      </rPr>
      <t>Modifications pour 2017</t>
    </r>
    <r>
      <rPr>
        <b/>
        <sz val="10"/>
        <color indexed="10"/>
        <rFont val="Arial"/>
        <family val="2"/>
      </rPr>
      <t xml:space="preserve"> :                                                                                                                                                                                                                                                                      supprimer le point de participation pour les 5 premiers, accorder 10pts pour les qualifiés au MIR, ainsi qu'aux sélectionnés(ées) à l'Inter Ligues.</t>
    </r>
  </si>
  <si>
    <t>CL+Pr+P</t>
  </si>
  <si>
    <t>COUSIN</t>
  </si>
  <si>
    <t>BESTION THEREZO</t>
  </si>
  <si>
    <t>Loup</t>
  </si>
  <si>
    <t>PASTY</t>
  </si>
  <si>
    <t>Léonard</t>
  </si>
  <si>
    <t>LOUVEAU</t>
  </si>
  <si>
    <t>Tommy</t>
  </si>
  <si>
    <t>NASSOUR</t>
  </si>
  <si>
    <t>Mohamed</t>
  </si>
  <si>
    <t>Paul</t>
  </si>
  <si>
    <t>GILLET</t>
  </si>
  <si>
    <t>Thétime</t>
  </si>
  <si>
    <t>BIGNOLAIS</t>
  </si>
  <si>
    <t>Stanislas</t>
  </si>
  <si>
    <t>MKHITARYAN</t>
  </si>
  <si>
    <t>VIRY</t>
  </si>
  <si>
    <t>ICom                                             U11</t>
  </si>
  <si>
    <t>VOIMENT</t>
  </si>
  <si>
    <t>COURTIN</t>
  </si>
  <si>
    <t>PECOURT</t>
  </si>
  <si>
    <t>ROPARS</t>
  </si>
  <si>
    <t>LONGEAT</t>
  </si>
  <si>
    <t>GOUAULT</t>
  </si>
  <si>
    <t>César</t>
  </si>
  <si>
    <t>COULON</t>
  </si>
  <si>
    <t>DILLENSEGER</t>
  </si>
  <si>
    <t>Philippine</t>
  </si>
  <si>
    <t>LEFFRAY</t>
  </si>
  <si>
    <t>BERAHYA</t>
  </si>
  <si>
    <t>Harold</t>
  </si>
  <si>
    <t>DECORDE</t>
  </si>
  <si>
    <t>Tanguy</t>
  </si>
  <si>
    <t>BRIANT</t>
  </si>
  <si>
    <t>GROUAS</t>
  </si>
  <si>
    <t>Noe</t>
  </si>
  <si>
    <t>LE CAMPION</t>
  </si>
  <si>
    <t>GOURET</t>
  </si>
  <si>
    <t>points pour les quadrangulaires…..???</t>
  </si>
  <si>
    <t>Trophée U10</t>
  </si>
  <si>
    <t>LEBORGNE</t>
  </si>
  <si>
    <t>Eloïse</t>
  </si>
  <si>
    <t>PASZULA</t>
  </si>
  <si>
    <t>HAROCHE</t>
  </si>
  <si>
    <t>Simon</t>
  </si>
  <si>
    <t>AFFAGARD</t>
  </si>
  <si>
    <t>Thibault</t>
  </si>
  <si>
    <t>BOURGEOIS</t>
  </si>
  <si>
    <t>Gabriel</t>
  </si>
  <si>
    <t>LACIRE</t>
  </si>
  <si>
    <t>GOURAUD</t>
  </si>
  <si>
    <t>Matt</t>
  </si>
  <si>
    <t>Karl</t>
  </si>
  <si>
    <t>JUSTEAU</t>
  </si>
  <si>
    <t>ERRIEN</t>
  </si>
  <si>
    <t>Achil</t>
  </si>
  <si>
    <t>BREGEON</t>
  </si>
  <si>
    <t>Zadig</t>
  </si>
  <si>
    <t>GAND PEAN</t>
  </si>
  <si>
    <t>Théodore</t>
  </si>
  <si>
    <t>DEZE</t>
  </si>
  <si>
    <t>GUEZ</t>
  </si>
  <si>
    <t>Nino</t>
  </si>
  <si>
    <t>BOUTRY</t>
  </si>
  <si>
    <t>POITEVIN</t>
  </si>
  <si>
    <t>49,6 % de progression</t>
  </si>
  <si>
    <t>SUBVENTION FINALE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</si>
</sst>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[$€-1]"/>
    <numFmt numFmtId="166" formatCode="0.0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&quot;€&quot;;[Red]#,##0.00\ &quot;€&quot;"/>
    <numFmt numFmtId="173" formatCode="#,##0\ &quot;€&quot;"/>
    <numFmt numFmtId="174" formatCode="#,##0.00\ [$€-1]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8"/>
      <color indexed="10"/>
      <name val="Arial"/>
      <family val="2"/>
    </font>
    <font>
      <b/>
      <sz val="16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16"/>
      <color theme="1"/>
      <name val="Calibri"/>
      <family val="2"/>
    </font>
    <font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>
        <color indexed="63"/>
      </left>
      <right style="medium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medium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/>
    </border>
    <border>
      <left style="thin"/>
      <right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/>
      <right style="medium"/>
      <top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9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6" fillId="7" borderId="1" applyNumberFormat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3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Continuous" vertical="center"/>
    </xf>
    <xf numFmtId="165" fontId="4" fillId="0" borderId="0" xfId="0" applyNumberFormat="1" applyFont="1" applyAlignment="1">
      <alignment/>
    </xf>
    <xf numFmtId="165" fontId="4" fillId="0" borderId="0" xfId="0" applyNumberFormat="1" applyFont="1" applyAlignment="1">
      <alignment horizontal="right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9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9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79">
      <alignment/>
      <protection/>
    </xf>
    <xf numFmtId="0" fontId="0" fillId="0" borderId="0" xfId="79" applyAlignment="1">
      <alignment horizontal="center"/>
      <protection/>
    </xf>
    <xf numFmtId="0" fontId="0" fillId="0" borderId="0" xfId="77">
      <alignment/>
      <protection/>
    </xf>
    <xf numFmtId="0" fontId="0" fillId="0" borderId="0" xfId="79" applyFont="1" applyAlignment="1">
      <alignment horizontal="center"/>
      <protection/>
    </xf>
    <xf numFmtId="0" fontId="0" fillId="0" borderId="0" xfId="79" applyAlignment="1">
      <alignment/>
      <protection/>
    </xf>
    <xf numFmtId="0" fontId="0" fillId="0" borderId="0" xfId="79" applyFont="1" applyAlignment="1">
      <alignment horizontal="centerContinuous" vertical="center"/>
      <protection/>
    </xf>
    <xf numFmtId="0" fontId="8" fillId="0" borderId="0" xfId="79" applyFont="1" applyAlignment="1">
      <alignment horizontal="centerContinuous" vertical="center"/>
      <protection/>
    </xf>
    <xf numFmtId="0" fontId="0" fillId="0" borderId="0" xfId="79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2" fillId="0" borderId="0" xfId="79" applyFont="1" applyFill="1" applyBorder="1" applyAlignment="1">
      <alignment horizontal="center" vertical="center"/>
      <protection/>
    </xf>
    <xf numFmtId="0" fontId="0" fillId="0" borderId="17" xfId="79" applyFill="1" applyBorder="1" applyAlignment="1">
      <alignment horizontal="center" vertical="center"/>
      <protection/>
    </xf>
    <xf numFmtId="0" fontId="0" fillId="0" borderId="0" xfId="79" applyBorder="1">
      <alignment/>
      <protection/>
    </xf>
    <xf numFmtId="0" fontId="0" fillId="0" borderId="0" xfId="79" applyFill="1" applyBorder="1">
      <alignment/>
      <protection/>
    </xf>
    <xf numFmtId="0" fontId="0" fillId="0" borderId="0" xfId="79" applyFont="1" applyFill="1" applyAlignment="1">
      <alignment horizontal="center"/>
      <protection/>
    </xf>
    <xf numFmtId="0" fontId="0" fillId="0" borderId="18" xfId="79" applyFill="1" applyBorder="1" applyAlignment="1">
      <alignment horizontal="center" vertical="center"/>
      <protection/>
    </xf>
    <xf numFmtId="0" fontId="29" fillId="0" borderId="0" xfId="0" applyFont="1" applyAlignment="1">
      <alignment vertical="center"/>
    </xf>
    <xf numFmtId="0" fontId="7" fillId="0" borderId="19" xfId="79" applyFont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0" fillId="0" borderId="20" xfId="79" applyFill="1" applyBorder="1" applyAlignment="1">
      <alignment horizontal="center" vertical="center"/>
      <protection/>
    </xf>
    <xf numFmtId="0" fontId="2" fillId="0" borderId="10" xfId="0" applyFont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22" xfId="79" applyBorder="1" applyAlignment="1">
      <alignment horizontal="center"/>
      <protection/>
    </xf>
    <xf numFmtId="49" fontId="0" fillId="0" borderId="22" xfId="79" applyNumberFormat="1" applyFont="1" applyBorder="1" applyAlignment="1">
      <alignment horizontal="center"/>
      <protection/>
    </xf>
    <xf numFmtId="49" fontId="0" fillId="0" borderId="23" xfId="79" applyNumberFormat="1" applyFont="1" applyBorder="1" applyAlignment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24" borderId="22" xfId="79" applyFill="1" applyBorder="1" applyAlignment="1">
      <alignment horizontal="center"/>
      <protection/>
    </xf>
    <xf numFmtId="0" fontId="8" fillId="24" borderId="0" xfId="79" applyFont="1" applyFill="1" applyAlignment="1">
      <alignment horizontal="centerContinuous" vertical="center"/>
      <protection/>
    </xf>
    <xf numFmtId="0" fontId="0" fillId="24" borderId="0" xfId="79" applyFill="1">
      <alignment/>
      <protection/>
    </xf>
    <xf numFmtId="0" fontId="29" fillId="24" borderId="0" xfId="0" applyFont="1" applyFill="1" applyAlignment="1">
      <alignment vertical="center"/>
    </xf>
    <xf numFmtId="0" fontId="0" fillId="24" borderId="0" xfId="79" applyFont="1" applyFill="1" applyAlignment="1">
      <alignment horizontal="center"/>
      <protection/>
    </xf>
    <xf numFmtId="0" fontId="0" fillId="24" borderId="0" xfId="79" applyFill="1" applyAlignment="1">
      <alignment horizontal="center"/>
      <protection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14" xfId="0" applyFont="1" applyBorder="1" applyAlignment="1">
      <alignment vertical="top" wrapText="1"/>
    </xf>
    <xf numFmtId="0" fontId="6" fillId="0" borderId="27" xfId="79" applyFont="1" applyFill="1" applyBorder="1" applyAlignment="1">
      <alignment horizontal="center" vertical="center"/>
      <protection/>
    </xf>
    <xf numFmtId="0" fontId="6" fillId="24" borderId="27" xfId="79" applyFont="1" applyFill="1" applyBorder="1" applyAlignment="1">
      <alignment horizontal="center" vertical="center"/>
      <protection/>
    </xf>
    <xf numFmtId="0" fontId="6" fillId="0" borderId="28" xfId="79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9" xfId="79" applyBorder="1" applyAlignment="1">
      <alignment horizontal="center"/>
      <protection/>
    </xf>
    <xf numFmtId="1" fontId="2" fillId="25" borderId="30" xfId="79" applyNumberFormat="1" applyFont="1" applyFill="1" applyBorder="1" applyAlignment="1">
      <alignment horizontal="center" vertical="center"/>
      <protection/>
    </xf>
    <xf numFmtId="0" fontId="0" fillId="25" borderId="0" xfId="0" applyFill="1" applyAlignment="1">
      <alignment/>
    </xf>
    <xf numFmtId="0" fontId="2" fillId="25" borderId="30" xfId="79" applyFont="1" applyFill="1" applyBorder="1" applyAlignment="1">
      <alignment horizontal="center" vertical="center"/>
      <protection/>
    </xf>
    <xf numFmtId="0" fontId="6" fillId="25" borderId="31" xfId="78" applyFont="1" applyFill="1" applyBorder="1" applyAlignment="1">
      <alignment horizontal="center"/>
      <protection/>
    </xf>
    <xf numFmtId="9" fontId="0" fillId="25" borderId="32" xfId="78" applyNumberFormat="1" applyFill="1" applyBorder="1" applyAlignment="1">
      <alignment horizontal="center"/>
      <protection/>
    </xf>
    <xf numFmtId="166" fontId="2" fillId="0" borderId="0" xfId="0" applyNumberFormat="1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4" fillId="26" borderId="33" xfId="0" applyNumberFormat="1" applyFont="1" applyFill="1" applyBorder="1" applyAlignment="1">
      <alignment horizontal="center"/>
    </xf>
    <xf numFmtId="49" fontId="4" fillId="26" borderId="34" xfId="0" applyNumberFormat="1" applyFont="1" applyFill="1" applyBorder="1" applyAlignment="1">
      <alignment horizontal="center"/>
    </xf>
    <xf numFmtId="0" fontId="4" fillId="26" borderId="34" xfId="0" applyFont="1" applyFill="1" applyBorder="1" applyAlignment="1">
      <alignment horizontal="center"/>
    </xf>
    <xf numFmtId="49" fontId="11" fillId="26" borderId="10" xfId="0" applyNumberFormat="1" applyFont="1" applyFill="1" applyBorder="1" applyAlignment="1">
      <alignment horizontal="center"/>
    </xf>
    <xf numFmtId="0" fontId="0" fillId="0" borderId="12" xfId="0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27" borderId="14" xfId="0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/>
    </xf>
    <xf numFmtId="165" fontId="4" fillId="27" borderId="36" xfId="44" applyNumberFormat="1" applyFont="1" applyFill="1" applyBorder="1" applyAlignment="1">
      <alignment horizontal="center"/>
    </xf>
    <xf numFmtId="0" fontId="0" fillId="27" borderId="21" xfId="0" applyFill="1" applyBorder="1" applyAlignment="1">
      <alignment horizontal="center"/>
    </xf>
    <xf numFmtId="165" fontId="4" fillId="27" borderId="25" xfId="44" applyNumberFormat="1" applyFont="1" applyFill="1" applyBorder="1" applyAlignment="1">
      <alignment horizontal="center"/>
    </xf>
    <xf numFmtId="165" fontId="11" fillId="27" borderId="24" xfId="0" applyNumberFormat="1" applyFont="1" applyFill="1" applyBorder="1" applyAlignment="1">
      <alignment horizontal="center"/>
    </xf>
    <xf numFmtId="0" fontId="3" fillId="28" borderId="14" xfId="0" applyFont="1" applyFill="1" applyBorder="1" applyAlignment="1">
      <alignment/>
    </xf>
    <xf numFmtId="0" fontId="3" fillId="28" borderId="24" xfId="0" applyFont="1" applyFill="1" applyBorder="1" applyAlignment="1">
      <alignment/>
    </xf>
    <xf numFmtId="49" fontId="3" fillId="28" borderId="35" xfId="0" applyNumberFormat="1" applyFont="1" applyFill="1" applyBorder="1" applyAlignment="1">
      <alignment/>
    </xf>
    <xf numFmtId="0" fontId="3" fillId="28" borderId="36" xfId="0" applyFont="1" applyFill="1" applyBorder="1" applyAlignment="1">
      <alignment/>
    </xf>
    <xf numFmtId="0" fontId="0" fillId="28" borderId="35" xfId="0" applyFill="1" applyBorder="1" applyAlignment="1">
      <alignment/>
    </xf>
    <xf numFmtId="0" fontId="0" fillId="28" borderId="36" xfId="0" applyFill="1" applyBorder="1" applyAlignment="1">
      <alignment/>
    </xf>
    <xf numFmtId="0" fontId="2" fillId="28" borderId="35" xfId="0" applyFont="1" applyFill="1" applyBorder="1" applyAlignment="1">
      <alignment/>
    </xf>
    <xf numFmtId="6" fontId="4" fillId="27" borderId="24" xfId="0" applyNumberFormat="1" applyFont="1" applyFill="1" applyBorder="1" applyAlignment="1">
      <alignment horizontal="center" vertical="center"/>
    </xf>
    <xf numFmtId="0" fontId="11" fillId="27" borderId="13" xfId="0" applyFont="1" applyFill="1" applyBorder="1" applyAlignment="1">
      <alignment horizontal="center"/>
    </xf>
    <xf numFmtId="0" fontId="5" fillId="29" borderId="37" xfId="78" applyFont="1" applyFill="1" applyBorder="1" applyAlignment="1">
      <alignment horizontal="center"/>
      <protection/>
    </xf>
    <xf numFmtId="0" fontId="5" fillId="29" borderId="21" xfId="78" applyFont="1" applyFill="1" applyBorder="1" applyAlignment="1">
      <alignment horizontal="center"/>
      <protection/>
    </xf>
    <xf numFmtId="0" fontId="0" fillId="0" borderId="0" xfId="79" applyBorder="1" applyAlignment="1">
      <alignment horizontal="center" vertical="center"/>
      <protection/>
    </xf>
    <xf numFmtId="0" fontId="0" fillId="0" borderId="19" xfId="79" applyFill="1" applyBorder="1" applyAlignment="1">
      <alignment horizontal="center" vertical="center"/>
      <protection/>
    </xf>
    <xf numFmtId="0" fontId="0" fillId="0" borderId="0" xfId="79" applyAlignment="1">
      <alignment horizontal="center" vertical="center"/>
      <protection/>
    </xf>
    <xf numFmtId="0" fontId="0" fillId="0" borderId="0" xfId="79" applyFill="1" applyBorder="1" applyAlignment="1">
      <alignment horizontal="center" vertical="center"/>
      <protection/>
    </xf>
    <xf numFmtId="0" fontId="0" fillId="0" borderId="0" xfId="0" applyFont="1" applyFill="1" applyAlignment="1">
      <alignment/>
    </xf>
    <xf numFmtId="166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30" borderId="0" xfId="0" applyFont="1" applyFill="1" applyAlignment="1">
      <alignment/>
    </xf>
    <xf numFmtId="0" fontId="0" fillId="30" borderId="0" xfId="0" applyFill="1" applyAlignment="1">
      <alignment/>
    </xf>
    <xf numFmtId="166" fontId="0" fillId="30" borderId="0" xfId="0" applyNumberFormat="1" applyFill="1" applyAlignment="1">
      <alignment horizontal="center" vertical="center"/>
    </xf>
    <xf numFmtId="0" fontId="0" fillId="30" borderId="0" xfId="0" applyFill="1" applyAlignment="1">
      <alignment horizontal="center" vertical="center"/>
    </xf>
    <xf numFmtId="0" fontId="0" fillId="30" borderId="0" xfId="0" applyFont="1" applyFill="1" applyAlignment="1">
      <alignment/>
    </xf>
    <xf numFmtId="0" fontId="2" fillId="31" borderId="0" xfId="0" applyFont="1" applyFill="1" applyAlignment="1">
      <alignment/>
    </xf>
    <xf numFmtId="0" fontId="0" fillId="31" borderId="0" xfId="0" applyFill="1" applyAlignment="1">
      <alignment/>
    </xf>
    <xf numFmtId="166" fontId="0" fillId="31" borderId="0" xfId="0" applyNumberFormat="1" applyFill="1" applyAlignment="1">
      <alignment horizontal="center" vertical="center"/>
    </xf>
    <xf numFmtId="0" fontId="0" fillId="31" borderId="0" xfId="0" applyFill="1" applyAlignment="1">
      <alignment horizontal="center" vertical="center"/>
    </xf>
    <xf numFmtId="0" fontId="11" fillId="0" borderId="18" xfId="79" applyFont="1" applyFill="1" applyBorder="1" applyAlignment="1">
      <alignment horizontal="center" vertical="center"/>
      <protection/>
    </xf>
    <xf numFmtId="0" fontId="11" fillId="0" borderId="17" xfId="79" applyFont="1" applyFill="1" applyBorder="1" applyAlignment="1">
      <alignment horizontal="center" vertical="center"/>
      <protection/>
    </xf>
    <xf numFmtId="0" fontId="11" fillId="0" borderId="20" xfId="79" applyFont="1" applyFill="1" applyBorder="1" applyAlignment="1">
      <alignment horizontal="center" vertical="center"/>
      <protection/>
    </xf>
    <xf numFmtId="14" fontId="0" fillId="0" borderId="10" xfId="79" applyNumberFormat="1" applyBorder="1" applyAlignment="1">
      <alignment horizontal="center" vertical="center"/>
      <protection/>
    </xf>
    <xf numFmtId="0" fontId="0" fillId="0" borderId="0" xfId="79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26" borderId="0" xfId="0" applyFont="1" applyFill="1" applyAlignment="1">
      <alignment/>
    </xf>
    <xf numFmtId="0" fontId="0" fillId="26" borderId="0" xfId="0" applyFont="1" applyFill="1" applyAlignment="1">
      <alignment horizontal="center" vertical="center"/>
    </xf>
    <xf numFmtId="1" fontId="11" fillId="0" borderId="18" xfId="79" applyNumberFormat="1" applyFont="1" applyFill="1" applyBorder="1" applyAlignment="1">
      <alignment horizontal="center" vertical="center"/>
      <protection/>
    </xf>
    <xf numFmtId="0" fontId="47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 vertical="center"/>
    </xf>
    <xf numFmtId="0" fontId="47" fillId="0" borderId="0" xfId="0" applyFont="1" applyAlignment="1">
      <alignment horizontal="left"/>
    </xf>
    <xf numFmtId="0" fontId="0" fillId="29" borderId="18" xfId="79" applyFont="1" applyFill="1" applyBorder="1" applyAlignment="1">
      <alignment vertical="center"/>
      <protection/>
    </xf>
    <xf numFmtId="0" fontId="0" fillId="29" borderId="17" xfId="79" applyFont="1" applyFill="1" applyBorder="1" applyAlignment="1">
      <alignment vertical="center"/>
      <protection/>
    </xf>
    <xf numFmtId="0" fontId="0" fillId="0" borderId="17" xfId="79" applyFont="1" applyFill="1" applyBorder="1" applyAlignment="1">
      <alignment vertical="center"/>
      <protection/>
    </xf>
    <xf numFmtId="0" fontId="0" fillId="0" borderId="19" xfId="79" applyBorder="1" applyAlignment="1">
      <alignment horizontal="center" vertical="center"/>
      <protection/>
    </xf>
    <xf numFmtId="0" fontId="0" fillId="0" borderId="17" xfId="79" applyFill="1" applyBorder="1" applyAlignment="1">
      <alignment vertical="center"/>
      <protection/>
    </xf>
    <xf numFmtId="165" fontId="48" fillId="0" borderId="0" xfId="0" applyNumberFormat="1" applyFont="1" applyAlignment="1">
      <alignment horizontal="center" vertical="center"/>
    </xf>
    <xf numFmtId="171" fontId="8" fillId="0" borderId="12" xfId="0" applyNumberFormat="1" applyFont="1" applyBorder="1" applyAlignment="1">
      <alignment horizontal="center" vertical="center"/>
    </xf>
    <xf numFmtId="171" fontId="8" fillId="32" borderId="12" xfId="0" applyNumberFormat="1" applyFont="1" applyFill="1" applyBorder="1" applyAlignment="1">
      <alignment horizontal="center" vertical="center"/>
    </xf>
    <xf numFmtId="0" fontId="0" fillId="0" borderId="0" xfId="79" applyFont="1" applyFill="1" applyBorder="1" applyAlignment="1">
      <alignment vertical="center"/>
      <protection/>
    </xf>
    <xf numFmtId="0" fontId="6" fillId="0" borderId="0" xfId="77" applyFont="1" applyFill="1" applyBorder="1" applyAlignment="1">
      <alignment horizontal="right" vertical="center"/>
      <protection/>
    </xf>
    <xf numFmtId="0" fontId="0" fillId="0" borderId="20" xfId="79" applyFont="1" applyFill="1" applyBorder="1" applyAlignment="1">
      <alignment vertical="center"/>
      <protection/>
    </xf>
    <xf numFmtId="0" fontId="2" fillId="0" borderId="18" xfId="77" applyFont="1" applyBorder="1" applyAlignment="1">
      <alignment horizontal="right" vertical="center"/>
      <protection/>
    </xf>
    <xf numFmtId="0" fontId="2" fillId="0" borderId="17" xfId="77" applyFont="1" applyBorder="1" applyAlignment="1">
      <alignment horizontal="right" vertical="center"/>
      <protection/>
    </xf>
    <xf numFmtId="0" fontId="2" fillId="0" borderId="17" xfId="77" applyFont="1" applyFill="1" applyBorder="1" applyAlignment="1">
      <alignment horizontal="right" vertical="center"/>
      <protection/>
    </xf>
    <xf numFmtId="0" fontId="2" fillId="26" borderId="17" xfId="77" applyFont="1" applyFill="1" applyBorder="1" applyAlignment="1">
      <alignment horizontal="right" vertical="center"/>
      <protection/>
    </xf>
    <xf numFmtId="0" fontId="2" fillId="26" borderId="20" xfId="77" applyFont="1" applyFill="1" applyBorder="1" applyAlignment="1">
      <alignment horizontal="right" vertical="center"/>
      <protection/>
    </xf>
    <xf numFmtId="0" fontId="6" fillId="0" borderId="18" xfId="77" applyFont="1" applyBorder="1" applyAlignment="1">
      <alignment horizontal="right" vertical="center"/>
      <protection/>
    </xf>
    <xf numFmtId="0" fontId="6" fillId="0" borderId="17" xfId="77" applyFont="1" applyBorder="1" applyAlignment="1">
      <alignment horizontal="right" vertical="center"/>
      <protection/>
    </xf>
    <xf numFmtId="0" fontId="6" fillId="0" borderId="17" xfId="77" applyFont="1" applyFill="1" applyBorder="1" applyAlignment="1">
      <alignment horizontal="right" vertical="center"/>
      <protection/>
    </xf>
    <xf numFmtId="0" fontId="6" fillId="26" borderId="17" xfId="77" applyFont="1" applyFill="1" applyBorder="1" applyAlignment="1">
      <alignment horizontal="right" vertical="center"/>
      <protection/>
    </xf>
    <xf numFmtId="0" fontId="6" fillId="26" borderId="20" xfId="77" applyFont="1" applyFill="1" applyBorder="1" applyAlignment="1">
      <alignment horizontal="right" vertical="center"/>
      <protection/>
    </xf>
    <xf numFmtId="0" fontId="6" fillId="0" borderId="39" xfId="79" applyFont="1" applyFill="1" applyBorder="1" applyAlignment="1">
      <alignment horizontal="center" vertical="center"/>
      <protection/>
    </xf>
    <xf numFmtId="0" fontId="6" fillId="0" borderId="40" xfId="79" applyFont="1" applyFill="1" applyBorder="1" applyAlignment="1">
      <alignment horizontal="center" vertical="center"/>
      <protection/>
    </xf>
    <xf numFmtId="0" fontId="6" fillId="0" borderId="10" xfId="79" applyFont="1" applyFill="1" applyBorder="1" applyAlignment="1">
      <alignment horizontal="center" vertical="center"/>
      <protection/>
    </xf>
    <xf numFmtId="0" fontId="6" fillId="0" borderId="41" xfId="79" applyFont="1" applyFill="1" applyBorder="1" applyAlignment="1">
      <alignment horizontal="center" vertical="center"/>
      <protection/>
    </xf>
    <xf numFmtId="0" fontId="6" fillId="24" borderId="10" xfId="79" applyFont="1" applyFill="1" applyBorder="1" applyAlignment="1">
      <alignment horizontal="center" vertical="center"/>
      <protection/>
    </xf>
    <xf numFmtId="0" fontId="6" fillId="0" borderId="42" xfId="79" applyFont="1" applyFill="1" applyBorder="1" applyAlignment="1">
      <alignment horizontal="center" vertical="center"/>
      <protection/>
    </xf>
    <xf numFmtId="0" fontId="6" fillId="0" borderId="43" xfId="79" applyFont="1" applyFill="1" applyBorder="1" applyAlignment="1">
      <alignment horizontal="center" vertical="center"/>
      <protection/>
    </xf>
    <xf numFmtId="0" fontId="6" fillId="24" borderId="43" xfId="79" applyFont="1" applyFill="1" applyBorder="1" applyAlignment="1">
      <alignment horizontal="center" vertical="center"/>
      <protection/>
    </xf>
    <xf numFmtId="0" fontId="6" fillId="0" borderId="44" xfId="79" applyFont="1" applyFill="1" applyBorder="1" applyAlignment="1">
      <alignment horizontal="center" vertical="center"/>
      <protection/>
    </xf>
    <xf numFmtId="0" fontId="6" fillId="0" borderId="18" xfId="79" applyFont="1" applyFill="1" applyBorder="1" applyAlignment="1">
      <alignment horizontal="center" vertical="center"/>
      <protection/>
    </xf>
    <xf numFmtId="0" fontId="6" fillId="0" borderId="17" xfId="79" applyFont="1" applyFill="1" applyBorder="1" applyAlignment="1">
      <alignment horizontal="center" vertical="center"/>
      <protection/>
    </xf>
    <xf numFmtId="0" fontId="6" fillId="0" borderId="20" xfId="79" applyFont="1" applyFill="1" applyBorder="1" applyAlignment="1">
      <alignment horizontal="center" vertical="center"/>
      <protection/>
    </xf>
    <xf numFmtId="0" fontId="2" fillId="25" borderId="45" xfId="79" applyFont="1" applyFill="1" applyBorder="1" applyAlignment="1">
      <alignment horizontal="center" vertical="center"/>
      <protection/>
    </xf>
    <xf numFmtId="49" fontId="0" fillId="25" borderId="30" xfId="79" applyNumberFormat="1" applyFill="1" applyBorder="1" applyAlignment="1">
      <alignment horizontal="center"/>
      <protection/>
    </xf>
    <xf numFmtId="0" fontId="0" fillId="0" borderId="46" xfId="79" applyBorder="1" applyAlignment="1">
      <alignment horizontal="center"/>
      <protection/>
    </xf>
    <xf numFmtId="0" fontId="0" fillId="0" borderId="47" xfId="79" applyBorder="1" applyAlignment="1">
      <alignment horizontal="center"/>
      <protection/>
    </xf>
    <xf numFmtId="49" fontId="0" fillId="0" borderId="47" xfId="79" applyNumberFormat="1" applyFont="1" applyBorder="1" applyAlignment="1">
      <alignment horizontal="center"/>
      <protection/>
    </xf>
    <xf numFmtId="0" fontId="7" fillId="0" borderId="48" xfId="79" applyFont="1" applyBorder="1" applyAlignment="1">
      <alignment horizontal="center" vertical="center" wrapText="1"/>
      <protection/>
    </xf>
    <xf numFmtId="0" fontId="0" fillId="25" borderId="30" xfId="79" applyFill="1" applyBorder="1" applyAlignment="1">
      <alignment horizontal="center"/>
      <protection/>
    </xf>
    <xf numFmtId="0" fontId="6" fillId="24" borderId="39" xfId="79" applyFont="1" applyFill="1" applyBorder="1" applyAlignment="1">
      <alignment horizontal="center"/>
      <protection/>
    </xf>
    <xf numFmtId="0" fontId="6" fillId="24" borderId="27" xfId="79" applyFont="1" applyFill="1" applyBorder="1" applyAlignment="1">
      <alignment horizontal="center"/>
      <protection/>
    </xf>
    <xf numFmtId="0" fontId="6" fillId="24" borderId="49" xfId="79" applyFont="1" applyFill="1" applyBorder="1" applyAlignment="1">
      <alignment horizontal="center"/>
      <protection/>
    </xf>
    <xf numFmtId="0" fontId="0" fillId="0" borderId="18" xfId="79" applyFill="1" applyBorder="1" applyAlignment="1">
      <alignment horizontal="center"/>
      <protection/>
    </xf>
    <xf numFmtId="0" fontId="6" fillId="24" borderId="40" xfId="79" applyFont="1" applyFill="1" applyBorder="1" applyAlignment="1">
      <alignment horizontal="center"/>
      <protection/>
    </xf>
    <xf numFmtId="0" fontId="6" fillId="24" borderId="10" xfId="79" applyFont="1" applyFill="1" applyBorder="1" applyAlignment="1">
      <alignment horizontal="center"/>
      <protection/>
    </xf>
    <xf numFmtId="0" fontId="6" fillId="24" borderId="13" xfId="79" applyFont="1" applyFill="1" applyBorder="1" applyAlignment="1">
      <alignment horizontal="center"/>
      <protection/>
    </xf>
    <xf numFmtId="0" fontId="0" fillId="0" borderId="17" xfId="79" applyFill="1" applyBorder="1" applyAlignment="1">
      <alignment horizontal="center"/>
      <protection/>
    </xf>
    <xf numFmtId="0" fontId="6" fillId="24" borderId="50" xfId="79" applyFont="1" applyFill="1" applyBorder="1" applyAlignment="1">
      <alignment horizontal="center"/>
      <protection/>
    </xf>
    <xf numFmtId="0" fontId="6" fillId="24" borderId="11" xfId="79" applyFont="1" applyFill="1" applyBorder="1" applyAlignment="1">
      <alignment horizontal="center"/>
      <protection/>
    </xf>
    <xf numFmtId="0" fontId="6" fillId="24" borderId="14" xfId="79" applyFont="1" applyFill="1" applyBorder="1" applyAlignment="1">
      <alignment horizontal="center"/>
      <protection/>
    </xf>
    <xf numFmtId="0" fontId="6" fillId="24" borderId="42" xfId="79" applyFont="1" applyFill="1" applyBorder="1" applyAlignment="1">
      <alignment horizontal="center"/>
      <protection/>
    </xf>
    <xf numFmtId="0" fontId="6" fillId="24" borderId="43" xfId="79" applyFont="1" applyFill="1" applyBorder="1" applyAlignment="1">
      <alignment horizontal="center"/>
      <protection/>
    </xf>
    <xf numFmtId="0" fontId="0" fillId="0" borderId="51" xfId="79" applyFill="1" applyBorder="1" applyAlignment="1">
      <alignment horizontal="center"/>
      <protection/>
    </xf>
    <xf numFmtId="0" fontId="0" fillId="0" borderId="52" xfId="79" applyFill="1" applyBorder="1" applyAlignment="1">
      <alignment horizontal="center"/>
      <protection/>
    </xf>
    <xf numFmtId="0" fontId="6" fillId="24" borderId="53" xfId="79" applyFont="1" applyFill="1" applyBorder="1" applyAlignment="1">
      <alignment horizontal="center"/>
      <protection/>
    </xf>
    <xf numFmtId="0" fontId="6" fillId="24" borderId="41" xfId="79" applyFont="1" applyFill="1" applyBorder="1" applyAlignment="1">
      <alignment horizontal="center"/>
      <protection/>
    </xf>
    <xf numFmtId="0" fontId="6" fillId="24" borderId="44" xfId="79" applyFont="1" applyFill="1" applyBorder="1" applyAlignment="1">
      <alignment horizontal="center"/>
      <protection/>
    </xf>
    <xf numFmtId="1" fontId="2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3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31" borderId="0" xfId="0" applyNumberFormat="1" applyFill="1" applyAlignment="1">
      <alignment horizontal="center" vertical="center"/>
    </xf>
    <xf numFmtId="0" fontId="6" fillId="32" borderId="27" xfId="79" applyFont="1" applyFill="1" applyBorder="1" applyAlignment="1">
      <alignment horizontal="center" vertical="center"/>
      <protection/>
    </xf>
    <xf numFmtId="0" fontId="6" fillId="32" borderId="10" xfId="79" applyFont="1" applyFill="1" applyBorder="1" applyAlignment="1">
      <alignment horizontal="center" vertical="center"/>
      <protection/>
    </xf>
    <xf numFmtId="0" fontId="6" fillId="32" borderId="39" xfId="79" applyFont="1" applyFill="1" applyBorder="1" applyAlignment="1">
      <alignment horizontal="center" vertical="center"/>
      <protection/>
    </xf>
    <xf numFmtId="0" fontId="6" fillId="32" borderId="40" xfId="79" applyFont="1" applyFill="1" applyBorder="1" applyAlignment="1">
      <alignment horizontal="center" vertical="center"/>
      <protection/>
    </xf>
    <xf numFmtId="0" fontId="47" fillId="0" borderId="0" xfId="0" applyFont="1" applyFill="1" applyAlignment="1">
      <alignment horizontal="center"/>
    </xf>
    <xf numFmtId="0" fontId="11" fillId="0" borderId="19" xfId="79" applyFont="1" applyFill="1" applyBorder="1" applyAlignment="1">
      <alignment horizontal="center" vertical="center"/>
      <protection/>
    </xf>
    <xf numFmtId="0" fontId="6" fillId="32" borderId="41" xfId="79" applyFont="1" applyFill="1" applyBorder="1" applyAlignment="1">
      <alignment horizontal="center" vertical="center"/>
      <protection/>
    </xf>
    <xf numFmtId="0" fontId="49" fillId="0" borderId="0" xfId="79" applyFont="1" applyAlignment="1">
      <alignment horizontal="left" vertical="center"/>
      <protection/>
    </xf>
    <xf numFmtId="0" fontId="2" fillId="0" borderId="47" xfId="79" applyFont="1" applyBorder="1" applyAlignment="1">
      <alignment horizontal="center"/>
      <protection/>
    </xf>
    <xf numFmtId="0" fontId="0" fillId="24" borderId="47" xfId="79" applyFill="1" applyBorder="1" applyAlignment="1">
      <alignment horizontal="center"/>
      <protection/>
    </xf>
    <xf numFmtId="49" fontId="0" fillId="0" borderId="54" xfId="79" applyNumberFormat="1" applyFont="1" applyBorder="1" applyAlignment="1">
      <alignment horizontal="center"/>
      <protection/>
    </xf>
    <xf numFmtId="0" fontId="6" fillId="24" borderId="25" xfId="79" applyFont="1" applyFill="1" applyBorder="1" applyAlignment="1">
      <alignment horizontal="center" vertical="center"/>
      <protection/>
    </xf>
    <xf numFmtId="0" fontId="6" fillId="24" borderId="38" xfId="79" applyFont="1" applyFill="1" applyBorder="1" applyAlignment="1">
      <alignment horizontal="center" vertical="center"/>
      <protection/>
    </xf>
    <xf numFmtId="0" fontId="6" fillId="0" borderId="38" xfId="79" applyFont="1" applyFill="1" applyBorder="1" applyAlignment="1">
      <alignment horizontal="center" vertical="center"/>
      <protection/>
    </xf>
    <xf numFmtId="0" fontId="6" fillId="0" borderId="55" xfId="79" applyFont="1" applyFill="1" applyBorder="1" applyAlignment="1">
      <alignment horizontal="center" vertical="center"/>
      <protection/>
    </xf>
    <xf numFmtId="1" fontId="6" fillId="0" borderId="18" xfId="79" applyNumberFormat="1" applyFont="1" applyFill="1" applyBorder="1" applyAlignment="1">
      <alignment horizontal="center" vertical="center"/>
      <protection/>
    </xf>
    <xf numFmtId="0" fontId="6" fillId="24" borderId="12" xfId="79" applyFont="1" applyFill="1" applyBorder="1" applyAlignment="1">
      <alignment horizontal="center" vertical="center"/>
      <protection/>
    </xf>
    <xf numFmtId="1" fontId="6" fillId="0" borderId="17" xfId="79" applyNumberFormat="1" applyFont="1" applyFill="1" applyBorder="1" applyAlignment="1">
      <alignment horizontal="center" vertical="center"/>
      <protection/>
    </xf>
    <xf numFmtId="0" fontId="6" fillId="24" borderId="24" xfId="79" applyFont="1" applyFill="1" applyBorder="1" applyAlignment="1">
      <alignment horizontal="center" vertical="center"/>
      <protection/>
    </xf>
    <xf numFmtId="0" fontId="6" fillId="24" borderId="11" xfId="79" applyFont="1" applyFill="1" applyBorder="1" applyAlignment="1">
      <alignment horizontal="center" vertical="center"/>
      <protection/>
    </xf>
    <xf numFmtId="0" fontId="6" fillId="24" borderId="56" xfId="79" applyFont="1" applyFill="1" applyBorder="1" applyAlignment="1">
      <alignment horizontal="center" vertical="center"/>
      <protection/>
    </xf>
    <xf numFmtId="1" fontId="6" fillId="0" borderId="20" xfId="79" applyNumberFormat="1" applyFont="1" applyFill="1" applyBorder="1" applyAlignment="1">
      <alignment horizontal="center" vertical="center"/>
      <protection/>
    </xf>
    <xf numFmtId="0" fontId="6" fillId="32" borderId="28" xfId="79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5" xfId="70" applyFill="1" applyBorder="1">
      <alignment/>
      <protection/>
    </xf>
    <xf numFmtId="1" fontId="11" fillId="0" borderId="17" xfId="79" applyNumberFormat="1" applyFont="1" applyFill="1" applyBorder="1" applyAlignment="1">
      <alignment horizontal="center" vertical="center"/>
      <protection/>
    </xf>
    <xf numFmtId="1" fontId="11" fillId="0" borderId="20" xfId="79" applyNumberFormat="1" applyFont="1" applyFill="1" applyBorder="1" applyAlignment="1">
      <alignment horizontal="center" vertical="center"/>
      <protection/>
    </xf>
    <xf numFmtId="1" fontId="11" fillId="33" borderId="17" xfId="79" applyNumberFormat="1" applyFont="1" applyFill="1" applyBorder="1" applyAlignment="1">
      <alignment horizontal="center" vertical="center"/>
      <protection/>
    </xf>
    <xf numFmtId="0" fontId="6" fillId="0" borderId="0" xfId="79" applyFont="1" applyFill="1" applyAlignment="1">
      <alignment horizontal="center" vertical="center"/>
      <protection/>
    </xf>
    <xf numFmtId="0" fontId="0" fillId="32" borderId="0" xfId="79" applyFill="1" applyAlignment="1">
      <alignment horizontal="center" vertical="center"/>
      <protection/>
    </xf>
    <xf numFmtId="0" fontId="0" fillId="0" borderId="0" xfId="0" applyFont="1" applyAlignment="1">
      <alignment horizontal="left"/>
    </xf>
    <xf numFmtId="1" fontId="11" fillId="34" borderId="17" xfId="79" applyNumberFormat="1" applyFont="1" applyFill="1" applyBorder="1" applyAlignment="1">
      <alignment horizontal="center" vertical="center"/>
      <protection/>
    </xf>
    <xf numFmtId="1" fontId="6" fillId="34" borderId="17" xfId="79" applyNumberFormat="1" applyFont="1" applyFill="1" applyBorder="1" applyAlignment="1">
      <alignment horizontal="center" vertical="center"/>
      <protection/>
    </xf>
    <xf numFmtId="0" fontId="0" fillId="32" borderId="13" xfId="79" applyFill="1" applyBorder="1" applyAlignment="1">
      <alignment vertical="center"/>
      <protection/>
    </xf>
    <xf numFmtId="0" fontId="0" fillId="32" borderId="16" xfId="79" applyFill="1" applyBorder="1" applyAlignment="1">
      <alignment vertical="center"/>
      <protection/>
    </xf>
    <xf numFmtId="0" fontId="29" fillId="32" borderId="16" xfId="0" applyFont="1" applyFill="1" applyBorder="1" applyAlignment="1">
      <alignment vertical="center"/>
    </xf>
    <xf numFmtId="0" fontId="29" fillId="32" borderId="12" xfId="0" applyFont="1" applyFill="1" applyBorder="1" applyAlignment="1">
      <alignment vertical="center"/>
    </xf>
    <xf numFmtId="171" fontId="4" fillId="0" borderId="17" xfId="78" applyNumberFormat="1" applyFont="1" applyFill="1" applyBorder="1" applyAlignment="1">
      <alignment horizontal="center" vertical="center"/>
      <protection/>
    </xf>
    <xf numFmtId="171" fontId="4" fillId="0" borderId="20" xfId="78" applyNumberFormat="1" applyFont="1" applyFill="1" applyBorder="1" applyAlignment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6" fillId="34" borderId="12" xfId="79" applyFont="1" applyFill="1" applyBorder="1" applyAlignment="1">
      <alignment horizontal="center" vertical="center"/>
      <protection/>
    </xf>
    <xf numFmtId="165" fontId="50" fillId="0" borderId="57" xfId="0" applyNumberFormat="1" applyFont="1" applyBorder="1" applyAlignment="1">
      <alignment horizontal="center" vertical="center"/>
    </xf>
    <xf numFmtId="171" fontId="31" fillId="0" borderId="58" xfId="79" applyNumberFormat="1" applyFont="1" applyFill="1" applyBorder="1" applyAlignment="1">
      <alignment vertical="center"/>
      <protection/>
    </xf>
    <xf numFmtId="165" fontId="4" fillId="26" borderId="18" xfId="44" applyNumberFormat="1" applyFont="1" applyFill="1" applyBorder="1" applyAlignment="1">
      <alignment horizontal="center" vertical="center"/>
    </xf>
    <xf numFmtId="171" fontId="51" fillId="27" borderId="18" xfId="0" applyNumberFormat="1" applyFont="1" applyFill="1" applyBorder="1" applyAlignment="1">
      <alignment horizontal="center" vertical="center"/>
    </xf>
    <xf numFmtId="171" fontId="4" fillId="0" borderId="18" xfId="78" applyNumberFormat="1" applyFont="1" applyFill="1" applyBorder="1" applyAlignment="1">
      <alignment horizontal="center" vertical="center"/>
      <protection/>
    </xf>
    <xf numFmtId="172" fontId="4" fillId="0" borderId="18" xfId="78" applyNumberFormat="1" applyFont="1" applyFill="1" applyBorder="1" applyAlignment="1">
      <alignment horizontal="center" vertical="center"/>
      <protection/>
    </xf>
    <xf numFmtId="171" fontId="4" fillId="29" borderId="18" xfId="70" applyNumberFormat="1" applyFont="1" applyFill="1" applyBorder="1" applyAlignment="1">
      <alignment horizontal="center" vertical="center"/>
      <protection/>
    </xf>
    <xf numFmtId="171" fontId="5" fillId="0" borderId="18" xfId="78" applyNumberFormat="1" applyFont="1" applyFill="1" applyBorder="1" applyAlignment="1">
      <alignment horizontal="center" vertical="center"/>
      <protection/>
    </xf>
    <xf numFmtId="165" fontId="4" fillId="26" borderId="17" xfId="44" applyNumberFormat="1" applyFont="1" applyFill="1" applyBorder="1" applyAlignment="1">
      <alignment horizontal="center" vertical="center"/>
    </xf>
    <xf numFmtId="171" fontId="51" fillId="27" borderId="17" xfId="0" applyNumberFormat="1" applyFont="1" applyFill="1" applyBorder="1" applyAlignment="1">
      <alignment horizontal="center" vertical="center"/>
    </xf>
    <xf numFmtId="1" fontId="2" fillId="0" borderId="17" xfId="79" applyNumberFormat="1" applyFont="1" applyFill="1" applyBorder="1" applyAlignment="1">
      <alignment horizontal="center" vertical="center"/>
      <protection/>
    </xf>
    <xf numFmtId="0" fontId="0" fillId="0" borderId="17" xfId="78" applyFill="1" applyBorder="1" applyAlignment="1">
      <alignment horizontal="center" vertical="center"/>
      <protection/>
    </xf>
    <xf numFmtId="172" fontId="4" fillId="0" borderId="17" xfId="78" applyNumberFormat="1" applyFont="1" applyFill="1" applyBorder="1" applyAlignment="1">
      <alignment horizontal="center" vertical="center"/>
      <protection/>
    </xf>
    <xf numFmtId="171" fontId="4" fillId="29" borderId="17" xfId="70" applyNumberFormat="1" applyFont="1" applyFill="1" applyBorder="1" applyAlignment="1">
      <alignment horizontal="center" vertical="center"/>
      <protection/>
    </xf>
    <xf numFmtId="171" fontId="5" fillId="0" borderId="17" xfId="78" applyNumberFormat="1" applyFont="1" applyFill="1" applyBorder="1" applyAlignment="1">
      <alignment horizontal="center" vertical="center"/>
      <protection/>
    </xf>
    <xf numFmtId="171" fontId="4" fillId="0" borderId="17" xfId="76" applyNumberFormat="1" applyFont="1" applyFill="1" applyBorder="1" applyAlignment="1">
      <alignment horizontal="center" vertical="center"/>
      <protection/>
    </xf>
    <xf numFmtId="171" fontId="4" fillId="35" borderId="17" xfId="78" applyNumberFormat="1" applyFont="1" applyFill="1" applyBorder="1" applyAlignment="1">
      <alignment horizontal="center" vertical="center"/>
      <protection/>
    </xf>
    <xf numFmtId="0" fontId="0" fillId="0" borderId="17" xfId="76" applyFill="1" applyBorder="1" applyAlignment="1">
      <alignment horizontal="center" vertical="center"/>
      <protection/>
    </xf>
    <xf numFmtId="171" fontId="4" fillId="25" borderId="17" xfId="76" applyNumberFormat="1" applyFont="1" applyFill="1" applyBorder="1" applyAlignment="1">
      <alignment horizontal="center" vertical="center"/>
      <protection/>
    </xf>
    <xf numFmtId="171" fontId="4" fillId="0" borderId="17" xfId="70" applyNumberFormat="1" applyFont="1" applyFill="1" applyBorder="1" applyAlignment="1">
      <alignment horizontal="center" vertical="center"/>
      <protection/>
    </xf>
    <xf numFmtId="172" fontId="4" fillId="36" borderId="17" xfId="78" applyNumberFormat="1" applyFont="1" applyFill="1" applyBorder="1" applyAlignment="1">
      <alignment horizontal="center" vertical="center"/>
      <protection/>
    </xf>
    <xf numFmtId="173" fontId="0" fillId="0" borderId="17" xfId="79" applyNumberFormat="1" applyFont="1" applyFill="1" applyBorder="1" applyAlignment="1">
      <alignment horizontal="center" vertical="center"/>
      <protection/>
    </xf>
    <xf numFmtId="0" fontId="4" fillId="0" borderId="17" xfId="78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7" xfId="70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171" fontId="5" fillId="0" borderId="20" xfId="78" applyNumberFormat="1" applyFont="1" applyFill="1" applyBorder="1" applyAlignment="1">
      <alignment horizontal="center" vertical="center"/>
      <protection/>
    </xf>
    <xf numFmtId="171" fontId="4" fillId="24" borderId="17" xfId="78" applyNumberFormat="1" applyFont="1" applyFill="1" applyBorder="1" applyAlignment="1">
      <alignment horizontal="center" vertical="center"/>
      <protection/>
    </xf>
    <xf numFmtId="0" fontId="33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3" fillId="28" borderId="35" xfId="0" applyFont="1" applyFill="1" applyBorder="1" applyAlignment="1">
      <alignment horizontal="left" vertical="center" wrapText="1"/>
    </xf>
    <xf numFmtId="0" fontId="0" fillId="28" borderId="36" xfId="0" applyFill="1" applyBorder="1" applyAlignment="1">
      <alignment wrapText="1"/>
    </xf>
    <xf numFmtId="0" fontId="0" fillId="28" borderId="35" xfId="0" applyFill="1" applyBorder="1" applyAlignment="1">
      <alignment wrapText="1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16" xfId="0" applyNumberFormat="1" applyFont="1" applyFill="1" applyBorder="1" applyAlignment="1">
      <alignment horizontal="left" vertical="center"/>
    </xf>
    <xf numFmtId="49" fontId="6" fillId="0" borderId="12" xfId="0" applyNumberFormat="1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27" borderId="14" xfId="0" applyFont="1" applyFill="1" applyBorder="1" applyAlignment="1">
      <alignment horizontal="center" vertical="center"/>
    </xf>
    <xf numFmtId="0" fontId="0" fillId="27" borderId="15" xfId="0" applyFill="1" applyBorder="1" applyAlignment="1">
      <alignment horizontal="center" vertical="center"/>
    </xf>
    <xf numFmtId="0" fontId="2" fillId="28" borderId="14" xfId="0" applyFont="1" applyFill="1" applyBorder="1" applyAlignment="1">
      <alignment horizontal="center" vertical="center"/>
    </xf>
    <xf numFmtId="0" fontId="0" fillId="28" borderId="36" xfId="0" applyFill="1" applyBorder="1" applyAlignment="1">
      <alignment horizontal="center" vertical="center"/>
    </xf>
    <xf numFmtId="0" fontId="0" fillId="28" borderId="21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26" borderId="48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" fillId="37" borderId="60" xfId="0" applyFont="1" applyFill="1" applyBorder="1" applyAlignment="1">
      <alignment horizontal="center" vertical="center" wrapText="1"/>
    </xf>
    <xf numFmtId="0" fontId="2" fillId="37" borderId="61" xfId="0" applyFont="1" applyFill="1" applyBorder="1" applyAlignment="1">
      <alignment horizontal="center" vertical="center" wrapText="1"/>
    </xf>
    <xf numFmtId="0" fontId="2" fillId="37" borderId="62" xfId="0" applyFont="1" applyFill="1" applyBorder="1" applyAlignment="1">
      <alignment horizontal="center" vertical="center" wrapText="1"/>
    </xf>
    <xf numFmtId="0" fontId="2" fillId="37" borderId="63" xfId="0" applyFont="1" applyFill="1" applyBorder="1" applyAlignment="1">
      <alignment horizontal="center" vertical="center" wrapText="1"/>
    </xf>
    <xf numFmtId="0" fontId="2" fillId="37" borderId="57" xfId="0" applyFont="1" applyFill="1" applyBorder="1" applyAlignment="1">
      <alignment horizontal="center" vertical="center" wrapText="1"/>
    </xf>
    <xf numFmtId="0" fontId="2" fillId="37" borderId="58" xfId="0" applyFont="1" applyFill="1" applyBorder="1" applyAlignment="1">
      <alignment horizontal="center" vertical="center" wrapText="1"/>
    </xf>
    <xf numFmtId="0" fontId="5" fillId="0" borderId="48" xfId="79" applyFont="1" applyBorder="1" applyAlignment="1">
      <alignment horizontal="center" vertical="center" textRotation="90"/>
      <protection/>
    </xf>
    <xf numFmtId="0" fontId="5" fillId="0" borderId="30" xfId="79" applyFont="1" applyBorder="1" applyAlignment="1">
      <alignment horizontal="center" vertical="center" textRotation="90"/>
      <protection/>
    </xf>
    <xf numFmtId="0" fontId="5" fillId="0" borderId="64" xfId="79" applyFont="1" applyBorder="1" applyAlignment="1">
      <alignment horizontal="center" vertical="center" textRotation="90"/>
      <protection/>
    </xf>
    <xf numFmtId="0" fontId="6" fillId="0" borderId="39" xfId="79" applyFont="1" applyBorder="1" applyAlignment="1">
      <alignment horizontal="center" vertical="center" textRotation="90"/>
      <protection/>
    </xf>
    <xf numFmtId="0" fontId="6" fillId="0" borderId="40" xfId="79" applyFont="1" applyBorder="1" applyAlignment="1">
      <alignment horizontal="center" vertical="center" textRotation="90"/>
      <protection/>
    </xf>
    <xf numFmtId="0" fontId="6" fillId="0" borderId="50" xfId="79" applyFont="1" applyBorder="1" applyAlignment="1">
      <alignment horizontal="center" vertical="center" textRotation="90"/>
      <protection/>
    </xf>
    <xf numFmtId="0" fontId="31" fillId="0" borderId="48" xfId="78" applyFont="1" applyFill="1" applyBorder="1" applyAlignment="1">
      <alignment horizontal="center" vertical="center"/>
      <protection/>
    </xf>
    <xf numFmtId="0" fontId="32" fillId="0" borderId="6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2" fillId="0" borderId="33" xfId="71" applyFont="1" applyBorder="1" applyAlignment="1">
      <alignment horizontal="center" vertical="center" wrapText="1"/>
      <protection/>
    </xf>
    <xf numFmtId="0" fontId="2" fillId="0" borderId="59" xfId="71" applyFont="1" applyBorder="1" applyAlignment="1">
      <alignment horizontal="center" vertical="center"/>
      <protection/>
    </xf>
    <xf numFmtId="0" fontId="2" fillId="0" borderId="48" xfId="0" applyFont="1" applyBorder="1" applyAlignment="1">
      <alignment horizontal="center" vertical="center" textRotation="90"/>
    </xf>
    <xf numFmtId="0" fontId="0" fillId="0" borderId="30" xfId="0" applyFont="1" applyBorder="1" applyAlignment="1">
      <alignment horizontal="center" textRotation="90"/>
    </xf>
    <xf numFmtId="0" fontId="0" fillId="0" borderId="64" xfId="0" applyFont="1" applyBorder="1" applyAlignment="1">
      <alignment horizontal="center" textRotation="90"/>
    </xf>
    <xf numFmtId="0" fontId="5" fillId="0" borderId="31" xfId="79" applyFont="1" applyBorder="1" applyAlignment="1">
      <alignment horizontal="center" vertical="center"/>
      <protection/>
    </xf>
    <xf numFmtId="0" fontId="5" fillId="0" borderId="45" xfId="79" applyFont="1" applyBorder="1" applyAlignment="1">
      <alignment horizontal="center" vertical="center"/>
      <protection/>
    </xf>
    <xf numFmtId="0" fontId="5" fillId="0" borderId="33" xfId="79" applyFont="1" applyBorder="1" applyAlignment="1">
      <alignment horizontal="center" vertical="center"/>
      <protection/>
    </xf>
    <xf numFmtId="0" fontId="5" fillId="0" borderId="66" xfId="79" applyFont="1" applyBorder="1" applyAlignment="1">
      <alignment horizontal="center" vertical="center"/>
      <protection/>
    </xf>
    <xf numFmtId="0" fontId="5" fillId="0" borderId="65" xfId="79" applyFont="1" applyBorder="1" applyAlignment="1">
      <alignment horizontal="center" vertical="center"/>
      <protection/>
    </xf>
    <xf numFmtId="0" fontId="5" fillId="0" borderId="59" xfId="79" applyFont="1" applyBorder="1" applyAlignment="1">
      <alignment horizontal="center" vertical="center"/>
      <protection/>
    </xf>
    <xf numFmtId="0" fontId="32" fillId="0" borderId="30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0" fillId="0" borderId="19" xfId="78" applyFont="1" applyBorder="1" applyAlignment="1">
      <alignment horizontal="center" vertical="center" wrapText="1"/>
      <protection/>
    </xf>
    <xf numFmtId="0" fontId="53" fillId="0" borderId="67" xfId="0" applyFont="1" applyBorder="1" applyAlignment="1">
      <alignment horizontal="center" vertical="center"/>
    </xf>
    <xf numFmtId="0" fontId="53" fillId="0" borderId="68" xfId="0" applyFont="1" applyBorder="1" applyAlignment="1">
      <alignment horizontal="center" vertical="center"/>
    </xf>
    <xf numFmtId="0" fontId="53" fillId="0" borderId="69" xfId="0" applyFont="1" applyBorder="1" applyAlignment="1">
      <alignment horizontal="center" vertical="center"/>
    </xf>
    <xf numFmtId="49" fontId="0" fillId="26" borderId="19" xfId="78" applyNumberFormat="1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horizontal="center" vertical="center"/>
    </xf>
    <xf numFmtId="0" fontId="0" fillId="27" borderId="19" xfId="78" applyFont="1" applyFill="1" applyBorder="1" applyAlignment="1">
      <alignment horizontal="center" vertical="center" wrapText="1"/>
      <protection/>
    </xf>
    <xf numFmtId="0" fontId="0" fillId="27" borderId="19" xfId="0" applyFill="1" applyBorder="1" applyAlignment="1">
      <alignment horizontal="center" vertical="center"/>
    </xf>
    <xf numFmtId="0" fontId="0" fillId="25" borderId="19" xfId="78" applyFont="1" applyFill="1" applyBorder="1" applyAlignment="1">
      <alignment horizontal="center" vertical="center" wrapText="1"/>
      <protection/>
    </xf>
    <xf numFmtId="49" fontId="0" fillId="35" borderId="19" xfId="78" applyNumberFormat="1" applyFont="1" applyFill="1" applyBorder="1" applyAlignment="1">
      <alignment horizontal="center" vertical="center" wrapText="1"/>
      <protection/>
    </xf>
    <xf numFmtId="0" fontId="4" fillId="0" borderId="19" xfId="78" applyFont="1" applyBorder="1" applyAlignment="1">
      <alignment horizontal="center" vertical="center" wrapText="1"/>
      <protection/>
    </xf>
    <xf numFmtId="0" fontId="0" fillId="36" borderId="19" xfId="78" applyFont="1" applyFill="1" applyBorder="1" applyAlignment="1">
      <alignment horizontal="center" vertical="center" wrapText="1"/>
      <protection/>
    </xf>
    <xf numFmtId="0" fontId="5" fillId="0" borderId="19" xfId="79" applyFont="1" applyBorder="1" applyAlignment="1">
      <alignment horizontal="center" vertical="center" textRotation="90"/>
      <protection/>
    </xf>
    <xf numFmtId="0" fontId="0" fillId="0" borderId="19" xfId="0" applyBorder="1" applyAlignment="1">
      <alignment/>
    </xf>
    <xf numFmtId="0" fontId="6" fillId="0" borderId="19" xfId="79" applyFont="1" applyBorder="1" applyAlignment="1">
      <alignment horizontal="center" vertical="center" textRotation="90"/>
      <protection/>
    </xf>
    <xf numFmtId="0" fontId="5" fillId="29" borderId="19" xfId="78" applyFont="1" applyFill="1" applyBorder="1" applyAlignment="1">
      <alignment horizontal="center" vertical="center" wrapText="1"/>
      <protection/>
    </xf>
    <xf numFmtId="0" fontId="0" fillId="0" borderId="19" xfId="0" applyBorder="1" applyAlignment="1">
      <alignment vertical="center" wrapText="1"/>
    </xf>
    <xf numFmtId="0" fontId="31" fillId="0" borderId="19" xfId="78" applyFont="1" applyFill="1" applyBorder="1" applyAlignment="1">
      <alignment horizontal="center" vertical="center"/>
      <protection/>
    </xf>
    <xf numFmtId="0" fontId="36" fillId="29" borderId="19" xfId="78" applyFont="1" applyFill="1" applyBorder="1" applyAlignment="1">
      <alignment horizontal="center" vertical="center" wrapText="1"/>
      <protection/>
    </xf>
    <xf numFmtId="0" fontId="6" fillId="29" borderId="19" xfId="76" applyFont="1" applyFill="1" applyBorder="1" applyAlignment="1">
      <alignment horizontal="center" vertical="center" wrapText="1"/>
      <protection/>
    </xf>
    <xf numFmtId="0" fontId="2" fillId="38" borderId="19" xfId="78" applyFont="1" applyFill="1" applyBorder="1" applyAlignment="1">
      <alignment horizontal="center" vertical="center" wrapText="1"/>
      <protection/>
    </xf>
  </cellXfs>
  <cellStyles count="7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Euro 10" xfId="45"/>
    <cellStyle name="Euro 11" xfId="46"/>
    <cellStyle name="Euro 12" xfId="47"/>
    <cellStyle name="Euro 13" xfId="48"/>
    <cellStyle name="Euro 14" xfId="49"/>
    <cellStyle name="Euro 15" xfId="50"/>
    <cellStyle name="Euro 2" xfId="51"/>
    <cellStyle name="Euro 3" xfId="52"/>
    <cellStyle name="Euro 4" xfId="53"/>
    <cellStyle name="Euro 5" xfId="54"/>
    <cellStyle name="Euro 6" xfId="55"/>
    <cellStyle name="Euro 7" xfId="56"/>
    <cellStyle name="Euro 8" xfId="57"/>
    <cellStyle name="Euro 9" xfId="58"/>
    <cellStyle name="Insatisfaisant" xfId="59"/>
    <cellStyle name="Hyperlink" xfId="60"/>
    <cellStyle name="Lien hypertexte 2" xfId="61"/>
    <cellStyle name="Lien hypertexte 3" xfId="62"/>
    <cellStyle name="Followed Hyperlink" xfId="63"/>
    <cellStyle name="Comma" xfId="64"/>
    <cellStyle name="Comma [0]" xfId="65"/>
    <cellStyle name="Currency" xfId="66"/>
    <cellStyle name="Currency [0]" xfId="67"/>
    <cellStyle name="Neutre" xfId="68"/>
    <cellStyle name="Normal 2" xfId="69"/>
    <cellStyle name="Normal 2 2" xfId="70"/>
    <cellStyle name="Normal 2 2 2" xfId="71"/>
    <cellStyle name="Normal 2 3" xfId="72"/>
    <cellStyle name="Normal 2 4" xfId="73"/>
    <cellStyle name="Normal 2_Feuil2" xfId="74"/>
    <cellStyle name="Normal 3" xfId="75"/>
    <cellStyle name="Normal 4" xfId="76"/>
    <cellStyle name="Normal_Mérite Ecoles de Golf 2005 2 2 2" xfId="77"/>
    <cellStyle name="Normal_Société Générale  2002 - N° 2 2 2" xfId="78"/>
    <cellStyle name="Normal_Société Générale  2002 - N° 2 2 2 2" xfId="79"/>
    <cellStyle name="Percent" xfId="80"/>
    <cellStyle name="Satisfaisant" xfId="81"/>
    <cellStyle name="Sortie" xfId="82"/>
    <cellStyle name="Texte explicatif" xfId="83"/>
    <cellStyle name="Titre" xfId="84"/>
    <cellStyle name="Titre 1" xfId="85"/>
    <cellStyle name="Titre 2" xfId="86"/>
    <cellStyle name="Titre 3" xfId="87"/>
    <cellStyle name="Titre 4" xfId="88"/>
    <cellStyle name="Total" xfId="89"/>
    <cellStyle name="Vérification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externalLink" Target="externalLinks/externalLink3.xml" /><Relationship Id="rId19" Type="http://schemas.openxmlformats.org/officeDocument/2006/relationships/externalLink" Target="externalLinks/externalLink4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37</xdr:row>
      <xdr:rowOff>9525</xdr:rowOff>
    </xdr:from>
    <xdr:to>
      <xdr:col>7</xdr:col>
      <xdr:colOff>171450</xdr:colOff>
      <xdr:row>42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6172200"/>
          <a:ext cx="9620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FFGolf/Mes%20documents/Travail.xls/Jeunes%202003/Orangina%202003%20-%20Sabl&#233;-Solesm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ligue-golf-paysdelaloire.asso.fr/Documents%20and%20Settings/All%20Users/Documents/Unss/ST%20JD%20MONTS%202002/EXCELB/GOLF/MARTSC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IGUE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l%20Users\Documents\Unss\ST%20JD%20MONTS%202002\EXCELB\GOLF\MARTSC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blèmes"/>
      <sheetName val="DEPARTS 1er Tour"/>
      <sheetName val="DEPARTS 2ème Tour "/>
      <sheetName val="INFOS"/>
      <sheetName val="Préparation "/>
      <sheetName val="CompoEquipes"/>
      <sheetName val="Données"/>
      <sheetName val="Cl.J1+Gén."/>
      <sheetName val="Résultats SP"/>
      <sheetName val="Résultats Equipes"/>
      <sheetName val="Mérite Ecoles de Golf"/>
    </sheetNames>
    <sheetDataSet>
      <sheetData sheetId="7">
        <row r="12">
          <cell r="B12" t="str">
            <v>GOLF CLUB D'ANGERS</v>
          </cell>
          <cell r="C12">
            <v>78</v>
          </cell>
          <cell r="D12">
            <v>93</v>
          </cell>
          <cell r="E12">
            <v>88</v>
          </cell>
          <cell r="F12">
            <v>104</v>
          </cell>
          <cell r="G12">
            <v>97</v>
          </cell>
          <cell r="H12">
            <v>363</v>
          </cell>
          <cell r="I12">
            <v>74</v>
          </cell>
          <cell r="J12">
            <v>97</v>
          </cell>
          <cell r="K12">
            <v>90</v>
          </cell>
          <cell r="L12">
            <v>92</v>
          </cell>
          <cell r="M12">
            <v>98</v>
          </cell>
          <cell r="N12">
            <v>353</v>
          </cell>
          <cell r="O12">
            <v>716</v>
          </cell>
          <cell r="P12">
            <v>195</v>
          </cell>
          <cell r="Q12">
            <v>152</v>
          </cell>
          <cell r="R12">
            <v>1</v>
          </cell>
        </row>
        <row r="13">
          <cell r="B13" t="str">
            <v>GOLF CLUB DES CAPUCINS</v>
          </cell>
          <cell r="C13">
            <v>78</v>
          </cell>
          <cell r="D13">
            <v>86</v>
          </cell>
          <cell r="E13">
            <v>89</v>
          </cell>
          <cell r="F13">
            <v>100</v>
          </cell>
          <cell r="G13">
            <v>113</v>
          </cell>
          <cell r="H13">
            <v>353</v>
          </cell>
          <cell r="I13">
            <v>85</v>
          </cell>
          <cell r="J13">
            <v>87</v>
          </cell>
          <cell r="K13">
            <v>97</v>
          </cell>
          <cell r="L13">
            <v>82</v>
          </cell>
          <cell r="M13">
            <v>114</v>
          </cell>
          <cell r="N13">
            <v>351</v>
          </cell>
          <cell r="O13">
            <v>717</v>
          </cell>
          <cell r="P13">
            <v>214</v>
          </cell>
          <cell r="Q13">
            <v>160</v>
          </cell>
          <cell r="R13">
            <v>2</v>
          </cell>
        </row>
        <row r="14">
          <cell r="B14" t="str">
            <v>GOLF CLUB DE LA BAULE</v>
          </cell>
          <cell r="C14">
            <v>81</v>
          </cell>
          <cell r="D14">
            <v>90</v>
          </cell>
          <cell r="E14">
            <v>81</v>
          </cell>
          <cell r="F14">
            <v>118</v>
          </cell>
          <cell r="G14" t="str">
            <v>FOR</v>
          </cell>
          <cell r="H14">
            <v>370</v>
          </cell>
          <cell r="I14">
            <v>73</v>
          </cell>
          <cell r="J14">
            <v>82</v>
          </cell>
          <cell r="K14">
            <v>84</v>
          </cell>
          <cell r="L14">
            <v>108</v>
          </cell>
          <cell r="M14" t="str">
            <v>FOR</v>
          </cell>
          <cell r="N14">
            <v>347</v>
          </cell>
          <cell r="O14">
            <v>717</v>
          </cell>
          <cell r="P14" t="str">
            <v>DIS</v>
          </cell>
          <cell r="Q14">
            <v>154</v>
          </cell>
          <cell r="R14">
            <v>3</v>
          </cell>
        </row>
        <row r="15">
          <cell r="B15" t="str">
            <v>GOLF CLUB DE NANTES-ERDRE</v>
          </cell>
          <cell r="C15">
            <v>78</v>
          </cell>
          <cell r="D15">
            <v>89</v>
          </cell>
          <cell r="E15">
            <v>87</v>
          </cell>
          <cell r="F15">
            <v>92</v>
          </cell>
          <cell r="G15">
            <v>142</v>
          </cell>
          <cell r="H15">
            <v>346</v>
          </cell>
          <cell r="I15">
            <v>79</v>
          </cell>
          <cell r="J15">
            <v>84</v>
          </cell>
          <cell r="K15">
            <v>81</v>
          </cell>
          <cell r="L15">
            <v>83</v>
          </cell>
          <cell r="M15">
            <v>129</v>
          </cell>
          <cell r="N15">
            <v>327</v>
          </cell>
          <cell r="O15">
            <v>718</v>
          </cell>
          <cell r="P15">
            <v>226</v>
          </cell>
          <cell r="Q15">
            <v>157</v>
          </cell>
          <cell r="R15">
            <v>4</v>
          </cell>
        </row>
        <row r="16">
          <cell r="B16" t="str">
            <v>GOLF CLUB DE LA DOMANGERE</v>
          </cell>
          <cell r="C16">
            <v>88</v>
          </cell>
          <cell r="D16">
            <v>88</v>
          </cell>
          <cell r="E16">
            <v>97</v>
          </cell>
          <cell r="F16">
            <v>96</v>
          </cell>
          <cell r="G16">
            <v>101</v>
          </cell>
          <cell r="H16">
            <v>369</v>
          </cell>
          <cell r="I16">
            <v>95</v>
          </cell>
          <cell r="J16">
            <v>89</v>
          </cell>
          <cell r="K16">
            <v>87</v>
          </cell>
          <cell r="L16">
            <v>104</v>
          </cell>
          <cell r="M16">
            <v>104</v>
          </cell>
          <cell r="N16">
            <v>375</v>
          </cell>
          <cell r="O16">
            <v>744</v>
          </cell>
          <cell r="P16">
            <v>205</v>
          </cell>
          <cell r="Q16">
            <v>175</v>
          </cell>
          <cell r="R16">
            <v>5</v>
          </cell>
        </row>
        <row r="17">
          <cell r="B17" t="str">
            <v>GOLF CLUB DE CHOLET</v>
          </cell>
          <cell r="C17">
            <v>92</v>
          </cell>
          <cell r="D17">
            <v>100</v>
          </cell>
          <cell r="E17">
            <v>97</v>
          </cell>
          <cell r="F17">
            <v>92</v>
          </cell>
          <cell r="G17">
            <v>106</v>
          </cell>
          <cell r="H17">
            <v>381</v>
          </cell>
          <cell r="I17">
            <v>95</v>
          </cell>
          <cell r="J17">
            <v>99</v>
          </cell>
          <cell r="K17">
            <v>86</v>
          </cell>
          <cell r="L17">
            <v>89</v>
          </cell>
          <cell r="M17">
            <v>98</v>
          </cell>
          <cell r="N17">
            <v>368</v>
          </cell>
          <cell r="O17">
            <v>749</v>
          </cell>
          <cell r="P17">
            <v>205</v>
          </cell>
          <cell r="Q17">
            <v>178</v>
          </cell>
          <cell r="R17">
            <v>6</v>
          </cell>
        </row>
        <row r="18">
          <cell r="B18" t="str">
            <v>GOLF CLUB DES 24H - 1</v>
          </cell>
          <cell r="C18">
            <v>88</v>
          </cell>
          <cell r="D18">
            <v>96</v>
          </cell>
          <cell r="E18">
            <v>107</v>
          </cell>
          <cell r="F18">
            <v>117</v>
          </cell>
          <cell r="G18">
            <v>97</v>
          </cell>
          <cell r="H18">
            <v>388</v>
          </cell>
          <cell r="I18">
            <v>91</v>
          </cell>
          <cell r="J18">
            <v>91</v>
          </cell>
          <cell r="K18">
            <v>94</v>
          </cell>
          <cell r="L18">
            <v>93</v>
          </cell>
          <cell r="M18">
            <v>113</v>
          </cell>
          <cell r="N18">
            <v>369</v>
          </cell>
          <cell r="O18">
            <v>757</v>
          </cell>
          <cell r="P18">
            <v>230</v>
          </cell>
          <cell r="Q18">
            <v>179</v>
          </cell>
          <cell r="R18">
            <v>7</v>
          </cell>
        </row>
        <row r="19">
          <cell r="B19" t="str">
            <v>GOLF CLUB DE NANTES-VIGNEUX</v>
          </cell>
          <cell r="C19">
            <v>79</v>
          </cell>
          <cell r="D19">
            <v>81</v>
          </cell>
          <cell r="E19">
            <v>101</v>
          </cell>
          <cell r="F19">
            <v>133</v>
          </cell>
          <cell r="G19">
            <v>120</v>
          </cell>
          <cell r="H19">
            <v>381</v>
          </cell>
          <cell r="I19">
            <v>92</v>
          </cell>
          <cell r="J19">
            <v>110</v>
          </cell>
          <cell r="K19">
            <v>79</v>
          </cell>
          <cell r="L19">
            <v>120</v>
          </cell>
          <cell r="M19">
            <v>107</v>
          </cell>
          <cell r="N19">
            <v>388</v>
          </cell>
          <cell r="O19">
            <v>769</v>
          </cell>
          <cell r="P19">
            <v>253</v>
          </cell>
          <cell r="Q19">
            <v>158</v>
          </cell>
          <cell r="R19">
            <v>8</v>
          </cell>
        </row>
        <row r="20">
          <cell r="B20" t="str">
            <v>GOLF CLUB D'ALENCON</v>
          </cell>
          <cell r="C20">
            <v>86</v>
          </cell>
          <cell r="D20">
            <v>105</v>
          </cell>
          <cell r="E20">
            <v>98</v>
          </cell>
          <cell r="F20">
            <v>111</v>
          </cell>
          <cell r="G20">
            <v>148</v>
          </cell>
          <cell r="H20">
            <v>400</v>
          </cell>
          <cell r="I20">
            <v>80</v>
          </cell>
          <cell r="J20">
            <v>95</v>
          </cell>
          <cell r="K20">
            <v>110</v>
          </cell>
          <cell r="L20">
            <v>110</v>
          </cell>
          <cell r="M20">
            <v>152</v>
          </cell>
          <cell r="N20">
            <v>395</v>
          </cell>
          <cell r="O20">
            <v>795</v>
          </cell>
          <cell r="P20">
            <v>300</v>
          </cell>
          <cell r="Q20">
            <v>166</v>
          </cell>
          <cell r="R20">
            <v>9</v>
          </cell>
        </row>
        <row r="21">
          <cell r="B21" t="str">
            <v>GOLF CLUB DE SARGE</v>
          </cell>
          <cell r="C21">
            <v>88</v>
          </cell>
          <cell r="D21">
            <v>114</v>
          </cell>
          <cell r="E21">
            <v>124</v>
          </cell>
          <cell r="F21">
            <v>102</v>
          </cell>
          <cell r="G21">
            <v>104</v>
          </cell>
          <cell r="H21">
            <v>408</v>
          </cell>
          <cell r="I21">
            <v>84</v>
          </cell>
          <cell r="J21">
            <v>106</v>
          </cell>
          <cell r="K21">
            <v>96</v>
          </cell>
          <cell r="L21">
            <v>109</v>
          </cell>
          <cell r="M21">
            <v>112</v>
          </cell>
          <cell r="N21">
            <v>395</v>
          </cell>
          <cell r="O21">
            <v>803</v>
          </cell>
          <cell r="P21">
            <v>236</v>
          </cell>
          <cell r="Q21">
            <v>172</v>
          </cell>
          <cell r="R21">
            <v>10</v>
          </cell>
        </row>
        <row r="22">
          <cell r="B22" t="str">
            <v>GOLF CLUB DE CARQUEFOU</v>
          </cell>
          <cell r="C22">
            <v>102</v>
          </cell>
          <cell r="D22">
            <v>107</v>
          </cell>
          <cell r="E22">
            <v>96</v>
          </cell>
          <cell r="F22">
            <v>101</v>
          </cell>
          <cell r="G22" t="str">
            <v>FOR</v>
          </cell>
          <cell r="H22">
            <v>406</v>
          </cell>
          <cell r="I22">
            <v>92</v>
          </cell>
          <cell r="J22">
            <v>105</v>
          </cell>
          <cell r="K22">
            <v>101</v>
          </cell>
          <cell r="L22">
            <v>104</v>
          </cell>
          <cell r="M22" t="str">
            <v>FOR</v>
          </cell>
          <cell r="N22">
            <v>402</v>
          </cell>
          <cell r="O22">
            <v>808</v>
          </cell>
          <cell r="P22" t="str">
            <v>DIS</v>
          </cell>
          <cell r="Q22">
            <v>188</v>
          </cell>
          <cell r="R22">
            <v>11</v>
          </cell>
        </row>
        <row r="23">
          <cell r="B23" t="str">
            <v>GOLF CLUB DE SABLE-SOLESMES</v>
          </cell>
          <cell r="C23">
            <v>105</v>
          </cell>
          <cell r="D23">
            <v>98</v>
          </cell>
          <cell r="E23">
            <v>113</v>
          </cell>
          <cell r="F23">
            <v>102</v>
          </cell>
          <cell r="G23">
            <v>137</v>
          </cell>
          <cell r="H23">
            <v>418</v>
          </cell>
          <cell r="I23">
            <v>84</v>
          </cell>
          <cell r="J23">
            <v>100</v>
          </cell>
          <cell r="K23">
            <v>107</v>
          </cell>
          <cell r="L23">
            <v>123</v>
          </cell>
          <cell r="M23">
            <v>161</v>
          </cell>
          <cell r="N23">
            <v>414</v>
          </cell>
          <cell r="O23">
            <v>856</v>
          </cell>
          <cell r="P23">
            <v>274</v>
          </cell>
          <cell r="Q23">
            <v>182</v>
          </cell>
          <cell r="R23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O10" t="str">
            <v>1° TOUR</v>
          </cell>
          <cell r="X10" t="str">
            <v>2° TOUR</v>
          </cell>
          <cell r="AG10" t="str">
            <v>3° TOUR</v>
          </cell>
          <cell r="AP10" t="str">
            <v>4° TOUR</v>
          </cell>
          <cell r="AY10" t="str">
            <v>5° TOUR</v>
          </cell>
          <cell r="BH10" t="str">
            <v>6° TOUR</v>
          </cell>
          <cell r="BQ10" t="str">
            <v>1/2 FINALES</v>
          </cell>
          <cell r="BZ10" t="str">
            <v>FINALES</v>
          </cell>
        </row>
        <row r="11">
          <cell r="J11" t="str">
            <v>MARDI 21 MAI</v>
          </cell>
          <cell r="S11" t="str">
            <v>MARDI 21 MAI</v>
          </cell>
          <cell r="AB11" t="str">
            <v>MERCREDI 22 MAI</v>
          </cell>
          <cell r="AK11" t="str">
            <v>MERCREDI 23 MAI</v>
          </cell>
          <cell r="AT11" t="str">
            <v>MERCREDI 23 MAI</v>
          </cell>
          <cell r="BC11" t="str">
            <v>JEUDI 23 MAI</v>
          </cell>
          <cell r="BL11" t="str">
            <v>JEUDI 23 MAI</v>
          </cell>
          <cell r="BU11" t="str">
            <v>VENDREDI 24 MAI</v>
          </cell>
        </row>
        <row r="12">
          <cell r="J12">
            <v>0.5</v>
          </cell>
          <cell r="K12">
            <v>0.5833333333333331</v>
          </cell>
          <cell r="S12">
            <v>0.6875</v>
          </cell>
          <cell r="T12">
            <v>0.7708333333333331</v>
          </cell>
          <cell r="AB12">
            <v>0.3333333333333333</v>
          </cell>
          <cell r="AC12">
            <v>0.3722222222222221</v>
          </cell>
          <cell r="AK12">
            <v>0.4791666666666667</v>
          </cell>
          <cell r="AL12">
            <v>0.5624999999999999</v>
          </cell>
          <cell r="AT12">
            <v>0.6875</v>
          </cell>
          <cell r="AU12">
            <v>0.7708333333333331</v>
          </cell>
          <cell r="BC12">
            <v>0.3958333333333333</v>
          </cell>
          <cell r="BD12">
            <v>0.4347222222222221</v>
          </cell>
          <cell r="BL12">
            <v>0.5833333333333334</v>
          </cell>
          <cell r="BM12">
            <v>0.6666666666666665</v>
          </cell>
          <cell r="BU12">
            <v>0.3333333333333333</v>
          </cell>
          <cell r="BV12">
            <v>0.4166666666666665</v>
          </cell>
        </row>
        <row r="14">
          <cell r="J14" t="str">
            <v>LA BAULE</v>
          </cell>
          <cell r="M14">
            <v>85</v>
          </cell>
          <cell r="O14">
            <v>80</v>
          </cell>
          <cell r="Q14">
            <v>165</v>
          </cell>
          <cell r="S14" t="str">
            <v>LA BRETESCHE</v>
          </cell>
          <cell r="V14">
            <v>77</v>
          </cell>
          <cell r="X14">
            <v>89</v>
          </cell>
          <cell r="Z14">
            <v>166</v>
          </cell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  <cell r="AT14" t="str">
            <v>BAUGE</v>
          </cell>
          <cell r="AW14">
            <v>89</v>
          </cell>
          <cell r="AY14">
            <v>87</v>
          </cell>
          <cell r="BA14">
            <v>176</v>
          </cell>
          <cell r="BL14" t="str">
            <v>BAUGE</v>
          </cell>
          <cell r="BO14">
            <v>80</v>
          </cell>
          <cell r="BQ14">
            <v>79</v>
          </cell>
          <cell r="BS14">
            <v>159</v>
          </cell>
          <cell r="BU14" t="str">
            <v>BAUGE</v>
          </cell>
          <cell r="BX14">
            <v>98</v>
          </cell>
          <cell r="BZ14">
            <v>99</v>
          </cell>
          <cell r="CB14">
            <v>197</v>
          </cell>
          <cell r="CD14" t="str">
            <v>PREMIER</v>
          </cell>
          <cell r="CF14" t="str">
            <v>SAVENAY</v>
          </cell>
        </row>
        <row r="15">
          <cell r="J15">
            <v>0.5</v>
          </cell>
          <cell r="K15">
            <v>0.5444444444444444</v>
          </cell>
          <cell r="S15">
            <v>0.6875</v>
          </cell>
          <cell r="T15">
            <v>0.7319444444444444</v>
          </cell>
          <cell r="AK15">
            <v>0.4791666666666667</v>
          </cell>
          <cell r="AL15">
            <v>0.5236111111111111</v>
          </cell>
          <cell r="AT15">
            <v>0.6875</v>
          </cell>
          <cell r="AU15">
            <v>0.7319444444444444</v>
          </cell>
          <cell r="BL15">
            <v>0.5833333333333334</v>
          </cell>
          <cell r="BM15">
            <v>0.6277777777777778</v>
          </cell>
          <cell r="BU15">
            <v>0.3333333333333333</v>
          </cell>
          <cell r="BV15">
            <v>0.37777777777777777</v>
          </cell>
        </row>
        <row r="16">
          <cell r="J16" t="str">
            <v>LA BRETESCHE</v>
          </cell>
          <cell r="M16">
            <v>80</v>
          </cell>
          <cell r="O16">
            <v>82</v>
          </cell>
          <cell r="Q16">
            <v>162</v>
          </cell>
          <cell r="S16" t="str">
            <v>NANTES VIGNEUX</v>
          </cell>
          <cell r="V16">
            <v>100</v>
          </cell>
          <cell r="X16">
            <v>98</v>
          </cell>
          <cell r="Z16">
            <v>198</v>
          </cell>
          <cell r="AB16" t="str">
            <v>NANTES VIGNEUX</v>
          </cell>
          <cell r="AE16">
            <v>78</v>
          </cell>
          <cell r="AG16">
            <v>79</v>
          </cell>
          <cell r="AI16">
            <v>157</v>
          </cell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  <cell r="AT16" t="str">
            <v>NANTES ERDRE</v>
          </cell>
          <cell r="AW16">
            <v>98</v>
          </cell>
          <cell r="AY16">
            <v>99</v>
          </cell>
          <cell r="BA16">
            <v>197</v>
          </cell>
          <cell r="BC16" t="str">
            <v>NANTES ERDRE</v>
          </cell>
          <cell r="BF16">
            <v>98</v>
          </cell>
          <cell r="BH16">
            <v>100</v>
          </cell>
          <cell r="BJ16">
            <v>198</v>
          </cell>
          <cell r="BL16" t="str">
            <v>FONTENELLES</v>
          </cell>
          <cell r="BO16">
            <v>90</v>
          </cell>
          <cell r="BQ16">
            <v>98</v>
          </cell>
          <cell r="BS16">
            <v>188</v>
          </cell>
          <cell r="BU16" t="str">
            <v>SAVENAY</v>
          </cell>
          <cell r="BX16">
            <v>78</v>
          </cell>
          <cell r="BZ16">
            <v>77</v>
          </cell>
          <cell r="CB16">
            <v>155</v>
          </cell>
          <cell r="CD16" t="str">
            <v>DEUXIEME</v>
          </cell>
          <cell r="CF16" t="str">
            <v>BAUGE</v>
          </cell>
        </row>
        <row r="18">
          <cell r="AB18">
            <v>0.3333333333333333</v>
          </cell>
          <cell r="AC18">
            <v>0.3555555555555555</v>
          </cell>
          <cell r="BC18">
            <v>0.3958333333333333</v>
          </cell>
          <cell r="BD18">
            <v>0.4180555555555555</v>
          </cell>
        </row>
        <row r="20">
          <cell r="J20" t="str">
            <v>NANTES VIGNEUX</v>
          </cell>
          <cell r="M20">
            <v>78</v>
          </cell>
          <cell r="O20">
            <v>74</v>
          </cell>
          <cell r="Q20">
            <v>152</v>
          </cell>
          <cell r="S20" t="str">
            <v>LA BAULE</v>
          </cell>
          <cell r="V20">
            <v>87</v>
          </cell>
          <cell r="X20">
            <v>82</v>
          </cell>
          <cell r="Z20">
            <v>169</v>
          </cell>
          <cell r="AB20" t="str">
            <v>NANTES CARQUEFOU</v>
          </cell>
          <cell r="AE20">
            <v>90</v>
          </cell>
          <cell r="AG20">
            <v>89</v>
          </cell>
          <cell r="AI20">
            <v>179</v>
          </cell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  <cell r="AT20" t="str">
            <v>NANTES VIGNEUX</v>
          </cell>
          <cell r="AW20">
            <v>91</v>
          </cell>
          <cell r="AY20">
            <v>89</v>
          </cell>
          <cell r="BA20">
            <v>180</v>
          </cell>
          <cell r="BC20" t="str">
            <v>AVRILLE</v>
          </cell>
          <cell r="BF20">
            <v>78</v>
          </cell>
          <cell r="BH20">
            <v>77</v>
          </cell>
          <cell r="BJ20">
            <v>155</v>
          </cell>
          <cell r="BL20" t="str">
            <v>AVRILLE</v>
          </cell>
          <cell r="BO20">
            <v>86</v>
          </cell>
          <cell r="BQ20">
            <v>85</v>
          </cell>
          <cell r="BS20">
            <v>171</v>
          </cell>
          <cell r="BU20" t="str">
            <v>FONTENELLES</v>
          </cell>
          <cell r="BX20">
            <v>88</v>
          </cell>
          <cell r="BZ20">
            <v>88</v>
          </cell>
          <cell r="CB20">
            <v>176</v>
          </cell>
          <cell r="CD20" t="str">
            <v>TROISIEME</v>
          </cell>
          <cell r="CF20" t="str">
            <v>AVRILLE</v>
          </cell>
        </row>
        <row r="21">
          <cell r="J21">
            <v>0.5055555555555555</v>
          </cell>
          <cell r="K21">
            <v>0.5499999999999999</v>
          </cell>
          <cell r="S21">
            <v>0.6930555555555555</v>
          </cell>
          <cell r="T21">
            <v>0.7374999999999999</v>
          </cell>
          <cell r="AK21">
            <v>0.4847222222222222</v>
          </cell>
          <cell r="AL21">
            <v>0.5291666666666667</v>
          </cell>
          <cell r="AT21">
            <v>0.6930555555555555</v>
          </cell>
          <cell r="AU21">
            <v>0.7374999999999999</v>
          </cell>
          <cell r="BL21">
            <v>0.5888888888888889</v>
          </cell>
          <cell r="BM21">
            <v>0.6333333333333333</v>
          </cell>
          <cell r="BU21">
            <v>0.33888888888888885</v>
          </cell>
          <cell r="BV21">
            <v>0.3833333333333333</v>
          </cell>
        </row>
        <row r="22">
          <cell r="J22" t="str">
            <v>NANTES ILE D'OR</v>
          </cell>
          <cell r="M22">
            <v>81</v>
          </cell>
          <cell r="O22">
            <v>84</v>
          </cell>
          <cell r="Q22">
            <v>165</v>
          </cell>
          <cell r="S22" t="str">
            <v>NANTES ILE D'OR</v>
          </cell>
          <cell r="V22">
            <v>78</v>
          </cell>
          <cell r="X22">
            <v>87</v>
          </cell>
          <cell r="Z22">
            <v>165</v>
          </cell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  <cell r="AT22" t="str">
            <v>SAVENAY</v>
          </cell>
          <cell r="AW22">
            <v>78</v>
          </cell>
          <cell r="AY22">
            <v>78</v>
          </cell>
          <cell r="BA22">
            <v>156</v>
          </cell>
          <cell r="BL22" t="str">
            <v>SAVENAY</v>
          </cell>
          <cell r="BO22">
            <v>76</v>
          </cell>
          <cell r="BQ22">
            <v>78</v>
          </cell>
          <cell r="BS22">
            <v>154</v>
          </cell>
          <cell r="BU22" t="str">
            <v>AVRILLE</v>
          </cell>
          <cell r="BX22">
            <v>77</v>
          </cell>
          <cell r="BZ22">
            <v>78</v>
          </cell>
          <cell r="CB22">
            <v>155</v>
          </cell>
          <cell r="CD22" t="str">
            <v>QUATRIEME</v>
          </cell>
          <cell r="CF22" t="str">
            <v>FONTENELLES</v>
          </cell>
        </row>
        <row r="26">
          <cell r="J26" t="str">
            <v>NANTES ERDRE</v>
          </cell>
          <cell r="M26">
            <v>71</v>
          </cell>
          <cell r="O26">
            <v>84</v>
          </cell>
          <cell r="Q26">
            <v>155</v>
          </cell>
          <cell r="S26" t="str">
            <v>NANTES ERDRE</v>
          </cell>
          <cell r="V26">
            <v>79</v>
          </cell>
          <cell r="X26">
            <v>90</v>
          </cell>
          <cell r="Z26">
            <v>169</v>
          </cell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  <cell r="AT26" t="str">
            <v>LA BRETESCHE</v>
          </cell>
          <cell r="AW26">
            <v>90</v>
          </cell>
          <cell r="AY26">
            <v>89</v>
          </cell>
          <cell r="BA26">
            <v>179</v>
          </cell>
          <cell r="BL26" t="str">
            <v>NANTES ERDRE</v>
          </cell>
          <cell r="BO26">
            <v>76</v>
          </cell>
          <cell r="BQ26">
            <v>78</v>
          </cell>
          <cell r="BS26">
            <v>154</v>
          </cell>
          <cell r="BU26" t="str">
            <v>NANTES ERDRE</v>
          </cell>
          <cell r="BX26">
            <v>78</v>
          </cell>
          <cell r="BZ26">
            <v>79</v>
          </cell>
          <cell r="CB26">
            <v>157</v>
          </cell>
          <cell r="CD26" t="str">
            <v>CINQUIEME</v>
          </cell>
          <cell r="CF26" t="str">
            <v>NANTES ERDRE</v>
          </cell>
        </row>
        <row r="27">
          <cell r="J27">
            <v>0.5111111111111111</v>
          </cell>
          <cell r="K27">
            <v>0.5555555555555555</v>
          </cell>
          <cell r="S27">
            <v>0.6986111111111111</v>
          </cell>
          <cell r="T27">
            <v>0.7430555555555555</v>
          </cell>
          <cell r="AK27">
            <v>0.49027777777777776</v>
          </cell>
          <cell r="AL27">
            <v>0.5347222222222222</v>
          </cell>
          <cell r="AT27">
            <v>0.6986111111111111</v>
          </cell>
          <cell r="AU27">
            <v>0.7430555555555555</v>
          </cell>
          <cell r="BL27">
            <v>0.5944444444444444</v>
          </cell>
          <cell r="BM27">
            <v>0.6388888888888888</v>
          </cell>
          <cell r="BU27">
            <v>0.3444444444444444</v>
          </cell>
          <cell r="BV27">
            <v>0.38888888888888884</v>
          </cell>
        </row>
        <row r="28">
          <cell r="J28" t="str">
            <v>NANTES CARQUEFOU</v>
          </cell>
          <cell r="M28">
            <v>84</v>
          </cell>
          <cell r="O28">
            <v>74</v>
          </cell>
          <cell r="Q28">
            <v>158</v>
          </cell>
          <cell r="S28" t="str">
            <v>SAVENAY</v>
          </cell>
          <cell r="V28">
            <v>89</v>
          </cell>
          <cell r="X28">
            <v>89</v>
          </cell>
          <cell r="Z28">
            <v>178</v>
          </cell>
          <cell r="AB28" t="str">
            <v>SAVENAY</v>
          </cell>
          <cell r="AE28">
            <v>76</v>
          </cell>
          <cell r="AG28">
            <v>75</v>
          </cell>
          <cell r="AI28">
            <v>151</v>
          </cell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  <cell r="AT28" t="str">
            <v>FONTENELLES</v>
          </cell>
          <cell r="AW28">
            <v>78</v>
          </cell>
          <cell r="AY28">
            <v>77</v>
          </cell>
          <cell r="BA28">
            <v>155</v>
          </cell>
          <cell r="BC28" t="str">
            <v>NANTES VIGNEUX</v>
          </cell>
          <cell r="BF28">
            <v>98</v>
          </cell>
          <cell r="BH28">
            <v>99</v>
          </cell>
          <cell r="BJ28">
            <v>197</v>
          </cell>
          <cell r="BL28" t="str">
            <v>LA BRETESCHE</v>
          </cell>
          <cell r="BO28">
            <v>90</v>
          </cell>
          <cell r="BQ28">
            <v>94</v>
          </cell>
          <cell r="BS28">
            <v>184</v>
          </cell>
          <cell r="BU28" t="str">
            <v>LE MANS</v>
          </cell>
          <cell r="BX28">
            <v>98</v>
          </cell>
          <cell r="BZ28">
            <v>99</v>
          </cell>
          <cell r="CB28">
            <v>197</v>
          </cell>
          <cell r="CD28" t="str">
            <v>SIXIEME</v>
          </cell>
          <cell r="CF28" t="str">
            <v>LE MANS</v>
          </cell>
        </row>
        <row r="30">
          <cell r="AB30">
            <v>0.33888888888888885</v>
          </cell>
          <cell r="AC30">
            <v>0.36111111111111105</v>
          </cell>
          <cell r="BC30">
            <v>0.40138888888888885</v>
          </cell>
          <cell r="BD30">
            <v>0.42361111111111105</v>
          </cell>
        </row>
        <row r="32">
          <cell r="J32" t="str">
            <v>PORNIC</v>
          </cell>
          <cell r="M32">
            <v>78</v>
          </cell>
          <cell r="O32">
            <v>87</v>
          </cell>
          <cell r="Q32">
            <v>165</v>
          </cell>
          <cell r="S32" t="str">
            <v>NANTES CARQUEFOU</v>
          </cell>
          <cell r="V32">
            <v>76</v>
          </cell>
          <cell r="X32">
            <v>77</v>
          </cell>
          <cell r="Z32">
            <v>153</v>
          </cell>
          <cell r="AB32" t="str">
            <v>NANTES ILE D'OR</v>
          </cell>
          <cell r="AE32">
            <v>89</v>
          </cell>
          <cell r="AG32">
            <v>87</v>
          </cell>
          <cell r="AI32">
            <v>176</v>
          </cell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  <cell r="AT32" t="str">
            <v>AVRILLE</v>
          </cell>
          <cell r="AW32">
            <v>79</v>
          </cell>
          <cell r="AY32">
            <v>78</v>
          </cell>
          <cell r="BA32">
            <v>157</v>
          </cell>
          <cell r="BC32" t="str">
            <v>FONTENELLES</v>
          </cell>
          <cell r="BF32">
            <v>79</v>
          </cell>
          <cell r="BH32">
            <v>78</v>
          </cell>
          <cell r="BJ32">
            <v>157</v>
          </cell>
          <cell r="BL32" t="str">
            <v>NANTES VIGNEUX</v>
          </cell>
          <cell r="BO32">
            <v>80</v>
          </cell>
          <cell r="BQ32">
            <v>79</v>
          </cell>
          <cell r="BS32">
            <v>159</v>
          </cell>
          <cell r="BU32" t="str">
            <v>LA BRETESCHE</v>
          </cell>
          <cell r="BX32">
            <v>97</v>
          </cell>
          <cell r="BZ32">
            <v>98</v>
          </cell>
          <cell r="CB32">
            <v>195</v>
          </cell>
          <cell r="CD32" t="str">
            <v>SEPTIEME</v>
          </cell>
          <cell r="CF32" t="str">
            <v>NANTES VIGNEUX</v>
          </cell>
        </row>
        <row r="33">
          <cell r="J33">
            <v>0.5166666666666666</v>
          </cell>
          <cell r="K33">
            <v>0.561111111111111</v>
          </cell>
          <cell r="S33">
            <v>0.7041666666666666</v>
          </cell>
          <cell r="T33">
            <v>0.748611111111111</v>
          </cell>
          <cell r="AK33">
            <v>0.4958333333333333</v>
          </cell>
          <cell r="AL33">
            <v>0.5402777777777777</v>
          </cell>
          <cell r="AT33">
            <v>0.7041666666666666</v>
          </cell>
          <cell r="AU33">
            <v>0.748611111111111</v>
          </cell>
          <cell r="BL33">
            <v>0.6</v>
          </cell>
          <cell r="BM33">
            <v>0.6444444444444444</v>
          </cell>
          <cell r="BU33">
            <v>0.3499999999999999</v>
          </cell>
          <cell r="BV33">
            <v>0.3944444444444444</v>
          </cell>
        </row>
        <row r="34">
          <cell r="J34" t="str">
            <v>SAVENAY</v>
          </cell>
          <cell r="M34">
            <v>84</v>
          </cell>
          <cell r="O34">
            <v>75</v>
          </cell>
          <cell r="Q34">
            <v>159</v>
          </cell>
          <cell r="S34" t="str">
            <v>PORNIC</v>
          </cell>
          <cell r="V34">
            <v>78</v>
          </cell>
          <cell r="X34">
            <v>90</v>
          </cell>
          <cell r="Z34">
            <v>168</v>
          </cell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  <cell r="AT34" t="str">
            <v>LE MANS</v>
          </cell>
          <cell r="AW34">
            <v>90</v>
          </cell>
          <cell r="AY34">
            <v>98</v>
          </cell>
          <cell r="BA34">
            <v>188</v>
          </cell>
          <cell r="BL34" t="str">
            <v>LE MANS</v>
          </cell>
          <cell r="BO34">
            <v>76</v>
          </cell>
          <cell r="BQ34">
            <v>78</v>
          </cell>
          <cell r="BS34">
            <v>154</v>
          </cell>
          <cell r="BU34" t="str">
            <v>NANTES VIGNEUX</v>
          </cell>
          <cell r="BX34">
            <v>76</v>
          </cell>
          <cell r="BZ34">
            <v>77</v>
          </cell>
          <cell r="CB34">
            <v>153</v>
          </cell>
          <cell r="CD34" t="str">
            <v>HUITIEME</v>
          </cell>
          <cell r="CF34" t="str">
            <v>LA BRETESCHE</v>
          </cell>
        </row>
        <row r="38">
          <cell r="J38" t="str">
            <v>SABLE</v>
          </cell>
          <cell r="M38">
            <v>81</v>
          </cell>
          <cell r="O38">
            <v>76</v>
          </cell>
          <cell r="Q38">
            <v>157</v>
          </cell>
          <cell r="S38" t="str">
            <v>AVRILLE</v>
          </cell>
          <cell r="V38">
            <v>79</v>
          </cell>
          <cell r="X38">
            <v>80</v>
          </cell>
          <cell r="Z38">
            <v>159</v>
          </cell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  <cell r="AT38" t="str">
            <v>NANTES CARQUEFOU</v>
          </cell>
          <cell r="AW38">
            <v>82</v>
          </cell>
          <cell r="AY38">
            <v>79</v>
          </cell>
          <cell r="BA38">
            <v>161</v>
          </cell>
          <cell r="BL38" t="str">
            <v>SAUMUR</v>
          </cell>
          <cell r="BO38">
            <v>89</v>
          </cell>
          <cell r="BQ38">
            <v>89</v>
          </cell>
          <cell r="BS38">
            <v>178</v>
          </cell>
          <cell r="BU38" t="str">
            <v>CHOLET</v>
          </cell>
          <cell r="BX38">
            <v>76</v>
          </cell>
          <cell r="BZ38">
            <v>89</v>
          </cell>
          <cell r="CB38">
            <v>165</v>
          </cell>
          <cell r="CD38" t="str">
            <v>NEUVIEME</v>
          </cell>
          <cell r="CF38" t="str">
            <v>CHOLET</v>
          </cell>
        </row>
        <row r="39">
          <cell r="J39">
            <v>0.5222222222222221</v>
          </cell>
          <cell r="K39">
            <v>0.5666666666666665</v>
          </cell>
          <cell r="S39">
            <v>0.7097222222222221</v>
          </cell>
          <cell r="T39">
            <v>0.7541666666666665</v>
          </cell>
          <cell r="AK39">
            <v>0.5013888888888889</v>
          </cell>
          <cell r="AL39">
            <v>0.5458333333333333</v>
          </cell>
          <cell r="AT39">
            <v>0.7097222222222221</v>
          </cell>
          <cell r="AU39">
            <v>0.7541666666666665</v>
          </cell>
          <cell r="BL39">
            <v>0.6055555555555555</v>
          </cell>
          <cell r="BM39">
            <v>0.6499999999999999</v>
          </cell>
          <cell r="BU39">
            <v>0.35555555555555546</v>
          </cell>
          <cell r="BV39">
            <v>0.3999999999999999</v>
          </cell>
        </row>
        <row r="40">
          <cell r="J40" t="str">
            <v>AVRILLE</v>
          </cell>
          <cell r="M40">
            <v>78</v>
          </cell>
          <cell r="O40">
            <v>78</v>
          </cell>
          <cell r="Q40">
            <v>156</v>
          </cell>
          <cell r="S40" t="str">
            <v>BAUGE</v>
          </cell>
          <cell r="V40">
            <v>89</v>
          </cell>
          <cell r="X40">
            <v>98</v>
          </cell>
          <cell r="Z40">
            <v>187</v>
          </cell>
          <cell r="AB40" t="str">
            <v>BAUGE</v>
          </cell>
          <cell r="AE40">
            <v>100</v>
          </cell>
          <cell r="AG40">
            <v>78</v>
          </cell>
          <cell r="AI40">
            <v>178</v>
          </cell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  <cell r="AT40" t="str">
            <v>SAUMUR</v>
          </cell>
          <cell r="AW40">
            <v>76</v>
          </cell>
          <cell r="AY40">
            <v>77</v>
          </cell>
          <cell r="BA40">
            <v>153</v>
          </cell>
          <cell r="BC40" t="str">
            <v>NANTES CARQUEFOU</v>
          </cell>
          <cell r="BF40">
            <v>89</v>
          </cell>
          <cell r="BH40">
            <v>92</v>
          </cell>
          <cell r="BJ40">
            <v>181</v>
          </cell>
          <cell r="BL40" t="str">
            <v>CHOLET</v>
          </cell>
          <cell r="BO40">
            <v>76</v>
          </cell>
          <cell r="BQ40">
            <v>77</v>
          </cell>
          <cell r="BS40">
            <v>153</v>
          </cell>
          <cell r="BU40" t="str">
            <v>PORNIC</v>
          </cell>
          <cell r="BX40">
            <v>89</v>
          </cell>
          <cell r="BZ40">
            <v>89</v>
          </cell>
          <cell r="CB40">
            <v>178</v>
          </cell>
          <cell r="CD40" t="str">
            <v>DIXIEME</v>
          </cell>
          <cell r="CF40" t="str">
            <v>PORNIC</v>
          </cell>
        </row>
        <row r="42">
          <cell r="AB42">
            <v>0.3444444444444444</v>
          </cell>
          <cell r="AC42">
            <v>0.3666666666666666</v>
          </cell>
          <cell r="BC42">
            <v>0.4069444444444444</v>
          </cell>
          <cell r="BD42">
            <v>0.4291666666666666</v>
          </cell>
        </row>
        <row r="44">
          <cell r="J44" t="str">
            <v>SARGE</v>
          </cell>
          <cell r="M44">
            <v>81</v>
          </cell>
          <cell r="O44">
            <v>89</v>
          </cell>
          <cell r="Q44">
            <v>170</v>
          </cell>
          <cell r="S44" t="str">
            <v>SABLE</v>
          </cell>
          <cell r="V44">
            <v>76</v>
          </cell>
          <cell r="X44">
            <v>76</v>
          </cell>
          <cell r="Z44">
            <v>152</v>
          </cell>
          <cell r="AB44" t="str">
            <v>SAUMUR</v>
          </cell>
          <cell r="AE44">
            <v>87</v>
          </cell>
          <cell r="AG44">
            <v>95</v>
          </cell>
          <cell r="AI44">
            <v>182</v>
          </cell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  <cell r="AT44" t="str">
            <v>CHOLET</v>
          </cell>
          <cell r="AW44">
            <v>88</v>
          </cell>
          <cell r="AY44">
            <v>89</v>
          </cell>
          <cell r="BA44">
            <v>177</v>
          </cell>
          <cell r="BC44" t="str">
            <v>PORNIC</v>
          </cell>
          <cell r="BF44">
            <v>76</v>
          </cell>
          <cell r="BH44">
            <v>77</v>
          </cell>
          <cell r="BJ44">
            <v>153</v>
          </cell>
          <cell r="BL44" t="str">
            <v>PORNIC</v>
          </cell>
          <cell r="BO44">
            <v>77</v>
          </cell>
          <cell r="BQ44">
            <v>76</v>
          </cell>
          <cell r="BS44">
            <v>153</v>
          </cell>
          <cell r="BU44" t="str">
            <v>SAUMUR</v>
          </cell>
          <cell r="BX44">
            <v>76</v>
          </cell>
          <cell r="BZ44">
            <v>77</v>
          </cell>
          <cell r="CB44">
            <v>153</v>
          </cell>
          <cell r="CD44" t="str">
            <v>ONZIEME</v>
          </cell>
          <cell r="CF44" t="str">
            <v>SAUMUR</v>
          </cell>
        </row>
        <row r="45">
          <cell r="J45">
            <v>0.5277777777777777</v>
          </cell>
          <cell r="K45">
            <v>0.5722222222222221</v>
          </cell>
          <cell r="S45">
            <v>0.7152777777777777</v>
          </cell>
          <cell r="T45">
            <v>0.7597222222222221</v>
          </cell>
          <cell r="AK45">
            <v>0.5069444444444444</v>
          </cell>
          <cell r="AL45">
            <v>0.5513888888888888</v>
          </cell>
          <cell r="AT45">
            <v>0.7152777777777777</v>
          </cell>
          <cell r="AU45">
            <v>0.7597222222222221</v>
          </cell>
          <cell r="BL45">
            <v>0.611111111111111</v>
          </cell>
          <cell r="BM45">
            <v>0.6555555555555554</v>
          </cell>
          <cell r="BU45">
            <v>0.361111111111111</v>
          </cell>
          <cell r="BV45">
            <v>0.40555555555555545</v>
          </cell>
        </row>
        <row r="46">
          <cell r="J46" t="str">
            <v>BAUGE</v>
          </cell>
          <cell r="M46">
            <v>74</v>
          </cell>
          <cell r="O46">
            <v>78</v>
          </cell>
          <cell r="Q46">
            <v>152</v>
          </cell>
          <cell r="S46" t="str">
            <v>SARGE</v>
          </cell>
          <cell r="V46">
            <v>78</v>
          </cell>
          <cell r="X46">
            <v>73</v>
          </cell>
          <cell r="Z46">
            <v>151</v>
          </cell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  <cell r="AT46" t="str">
            <v>SARGE</v>
          </cell>
          <cell r="AW46">
            <v>78</v>
          </cell>
          <cell r="AY46">
            <v>79</v>
          </cell>
          <cell r="BA46">
            <v>157</v>
          </cell>
          <cell r="BL46" t="str">
            <v>SARGE</v>
          </cell>
          <cell r="BO46">
            <v>87</v>
          </cell>
          <cell r="BQ46">
            <v>89</v>
          </cell>
          <cell r="BS46">
            <v>176</v>
          </cell>
          <cell r="BU46" t="str">
            <v>SARGE</v>
          </cell>
          <cell r="BX46">
            <v>78</v>
          </cell>
          <cell r="BZ46">
            <v>78</v>
          </cell>
          <cell r="CB46">
            <v>156</v>
          </cell>
          <cell r="CD46" t="str">
            <v>DOUZIEME</v>
          </cell>
          <cell r="CF46" t="str">
            <v>SARGE</v>
          </cell>
        </row>
        <row r="47">
          <cell r="AR47" t="str">
            <v/>
          </cell>
        </row>
        <row r="50">
          <cell r="J50" t="str">
            <v>CHOLET</v>
          </cell>
          <cell r="M50">
            <v>84</v>
          </cell>
          <cell r="O50">
            <v>81</v>
          </cell>
          <cell r="Q50">
            <v>165</v>
          </cell>
          <cell r="S50" t="str">
            <v>FONTENELLES</v>
          </cell>
          <cell r="V50">
            <v>79</v>
          </cell>
          <cell r="X50">
            <v>98</v>
          </cell>
          <cell r="Z50">
            <v>177</v>
          </cell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  <cell r="AT50" t="str">
            <v>SABLE</v>
          </cell>
          <cell r="AW50">
            <v>88</v>
          </cell>
          <cell r="AY50">
            <v>87</v>
          </cell>
          <cell r="BA50">
            <v>175</v>
          </cell>
          <cell r="BL50" t="str">
            <v>NANTES CARQUEFOU</v>
          </cell>
          <cell r="BO50">
            <v>77</v>
          </cell>
          <cell r="BQ50">
            <v>78</v>
          </cell>
          <cell r="BS50">
            <v>155</v>
          </cell>
          <cell r="BU50" t="str">
            <v>NANTES CARQUEFOU</v>
          </cell>
          <cell r="BX50">
            <v>78</v>
          </cell>
          <cell r="BZ50">
            <v>79</v>
          </cell>
          <cell r="CB50">
            <v>157</v>
          </cell>
          <cell r="CD50" t="str">
            <v>TREIZIEME</v>
          </cell>
          <cell r="CF50" t="str">
            <v>NANTES CARQUEFOU</v>
          </cell>
        </row>
        <row r="51">
          <cell r="J51">
            <v>0.5333333333333332</v>
          </cell>
          <cell r="K51">
            <v>0.5777777777777776</v>
          </cell>
          <cell r="S51">
            <v>0.7208333333333332</v>
          </cell>
          <cell r="T51">
            <v>0.7652777777777776</v>
          </cell>
          <cell r="AK51">
            <v>0.5125</v>
          </cell>
          <cell r="AL51">
            <v>0.5569444444444444</v>
          </cell>
          <cell r="AT51">
            <v>0.7208333333333332</v>
          </cell>
          <cell r="AU51">
            <v>0.7652777777777776</v>
          </cell>
          <cell r="BL51">
            <v>0.6166666666666666</v>
          </cell>
          <cell r="BM51">
            <v>0.661111111111111</v>
          </cell>
          <cell r="BU51">
            <v>0.36666666666666653</v>
          </cell>
          <cell r="BV51">
            <v>0.411111111111111</v>
          </cell>
        </row>
        <row r="52">
          <cell r="J52" t="str">
            <v>FONTENELLES</v>
          </cell>
          <cell r="M52">
            <v>87</v>
          </cell>
          <cell r="O52">
            <v>74</v>
          </cell>
          <cell r="Q52">
            <v>161</v>
          </cell>
          <cell r="S52" t="str">
            <v>LE MANS</v>
          </cell>
          <cell r="V52">
            <v>89</v>
          </cell>
          <cell r="X52">
            <v>87</v>
          </cell>
          <cell r="Z52">
            <v>176</v>
          </cell>
          <cell r="AB52" t="str">
            <v>FONTENELLES</v>
          </cell>
          <cell r="AE52">
            <v>77</v>
          </cell>
          <cell r="AG52">
            <v>89</v>
          </cell>
          <cell r="AI52">
            <v>166</v>
          </cell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  <cell r="AT52" t="str">
            <v>LA BAULE</v>
          </cell>
          <cell r="AW52">
            <v>78</v>
          </cell>
          <cell r="AY52">
            <v>79</v>
          </cell>
          <cell r="BA52">
            <v>157</v>
          </cell>
          <cell r="BC52" t="str">
            <v>CHOLET</v>
          </cell>
          <cell r="BF52">
            <v>77</v>
          </cell>
          <cell r="BH52">
            <v>76</v>
          </cell>
          <cell r="BJ52">
            <v>153</v>
          </cell>
          <cell r="BL52" t="str">
            <v>SABLE</v>
          </cell>
          <cell r="BO52">
            <v>87</v>
          </cell>
          <cell r="BQ52">
            <v>88</v>
          </cell>
          <cell r="BS52">
            <v>175</v>
          </cell>
          <cell r="BU52" t="str">
            <v>LA BAULE</v>
          </cell>
          <cell r="BX52">
            <v>87</v>
          </cell>
          <cell r="BY52">
            <v>89</v>
          </cell>
          <cell r="BZ52">
            <v>89</v>
          </cell>
          <cell r="CB52">
            <v>176</v>
          </cell>
          <cell r="CD52" t="str">
            <v>QUATORZIEME</v>
          </cell>
          <cell r="CF52" t="str">
            <v>LA BAULE</v>
          </cell>
        </row>
        <row r="54">
          <cell r="AB54">
            <v>0.3499999999999999</v>
          </cell>
          <cell r="AC54">
            <v>0.3722222222222221</v>
          </cell>
          <cell r="BC54">
            <v>0.4124999999999999</v>
          </cell>
          <cell r="BD54">
            <v>0.4347222222222221</v>
          </cell>
        </row>
        <row r="56">
          <cell r="J56" t="str">
            <v>LE MANS</v>
          </cell>
          <cell r="M56">
            <v>75</v>
          </cell>
          <cell r="O56">
            <v>68</v>
          </cell>
          <cell r="Q56">
            <v>143</v>
          </cell>
          <cell r="S56" t="str">
            <v>CHOLET</v>
          </cell>
          <cell r="V56">
            <v>79</v>
          </cell>
          <cell r="X56">
            <v>89</v>
          </cell>
          <cell r="Z56">
            <v>168</v>
          </cell>
          <cell r="AB56" t="str">
            <v>SARGE</v>
          </cell>
          <cell r="AE56">
            <v>78</v>
          </cell>
          <cell r="AG56">
            <v>89</v>
          </cell>
          <cell r="AI56">
            <v>167</v>
          </cell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  <cell r="AT56" t="str">
            <v>NANTES ILE D'OR</v>
          </cell>
          <cell r="AW56">
            <v>89</v>
          </cell>
          <cell r="AY56">
            <v>77</v>
          </cell>
          <cell r="BA56">
            <v>166</v>
          </cell>
          <cell r="BC56" t="str">
            <v>LA BAULE</v>
          </cell>
          <cell r="BF56">
            <v>87</v>
          </cell>
          <cell r="BH56">
            <v>87</v>
          </cell>
          <cell r="BJ56">
            <v>174</v>
          </cell>
          <cell r="BL56" t="str">
            <v>LA BAULE</v>
          </cell>
          <cell r="BO56">
            <v>76</v>
          </cell>
          <cell r="BQ56">
            <v>77</v>
          </cell>
          <cell r="BS56">
            <v>153</v>
          </cell>
          <cell r="BU56" t="str">
            <v>SABLE</v>
          </cell>
          <cell r="BX56">
            <v>78</v>
          </cell>
          <cell r="BZ56">
            <v>79</v>
          </cell>
          <cell r="CB56">
            <v>157</v>
          </cell>
          <cell r="CD56" t="str">
            <v>QUINZIEME</v>
          </cell>
          <cell r="CF56" t="str">
            <v>SABLE</v>
          </cell>
        </row>
        <row r="57">
          <cell r="J57">
            <v>0.5388888888888888</v>
          </cell>
          <cell r="K57">
            <v>0.5833333333333331</v>
          </cell>
          <cell r="S57">
            <v>0.7263888888888888</v>
          </cell>
          <cell r="T57">
            <v>0.7708333333333331</v>
          </cell>
          <cell r="AK57">
            <v>0.5180555555555555</v>
          </cell>
          <cell r="AL57">
            <v>0.5624999999999999</v>
          </cell>
          <cell r="AT57">
            <v>0.7263888888888888</v>
          </cell>
          <cell r="AU57">
            <v>0.7708333333333331</v>
          </cell>
          <cell r="BL57">
            <v>0.6222222222222221</v>
          </cell>
          <cell r="BM57">
            <v>0.6666666666666665</v>
          </cell>
          <cell r="BU57">
            <v>0.37222222222222207</v>
          </cell>
          <cell r="BV57">
            <v>0.4166666666666665</v>
          </cell>
        </row>
        <row r="58">
          <cell r="J58" t="str">
            <v>SAUMUR</v>
          </cell>
          <cell r="M58">
            <v>89</v>
          </cell>
          <cell r="O58">
            <v>101</v>
          </cell>
          <cell r="Q58">
            <v>190</v>
          </cell>
          <cell r="S58" t="str">
            <v>SAUMUR</v>
          </cell>
          <cell r="V58">
            <v>78</v>
          </cell>
          <cell r="X58">
            <v>89</v>
          </cell>
          <cell r="Z58">
            <v>167</v>
          </cell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  <cell r="AT58" t="str">
            <v>PORNIC</v>
          </cell>
          <cell r="AW58">
            <v>76</v>
          </cell>
          <cell r="AY58">
            <v>77</v>
          </cell>
          <cell r="BA58">
            <v>153</v>
          </cell>
          <cell r="BL58" t="str">
            <v>NANTES ILE D'OR</v>
          </cell>
          <cell r="BO58">
            <v>88</v>
          </cell>
          <cell r="BQ58">
            <v>87</v>
          </cell>
          <cell r="BS58">
            <v>175</v>
          </cell>
          <cell r="BU58" t="str">
            <v>NANTES ILE D'OR</v>
          </cell>
          <cell r="BX58">
            <v>87</v>
          </cell>
          <cell r="BZ58">
            <v>88</v>
          </cell>
          <cell r="CB58">
            <v>175</v>
          </cell>
          <cell r="CD58" t="str">
            <v>SEIZIEME</v>
          </cell>
          <cell r="CF58" t="str">
            <v>NANTES ILE D'OR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IPIE 97 Z1"/>
      <sheetName val="LIGUE 97 Z2"/>
      <sheetName val="QUALIF INT LIGUES"/>
      <sheetName val="GEN  97"/>
      <sheetName val="CLUBS"/>
      <sheetName val="CLUBS (2)"/>
      <sheetName val="BILAN JEUNES"/>
      <sheetName val="BILAN CLUBS"/>
      <sheetName val="IL CHIPIE 96"/>
      <sheetName val="BIL CHIP 96"/>
      <sheetName val="POTENTIEL 97"/>
      <sheetName val="STAGES 97"/>
      <sheetName val="JEUNES CLUBS"/>
      <sheetName val="Feuil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CORES"/>
    </sheetNames>
    <sheetDataSet>
      <sheetData sheetId="0">
        <row r="10">
          <cell r="AP10" t="str">
            <v>4° TOUR</v>
          </cell>
        </row>
        <row r="11">
          <cell r="AK11" t="str">
            <v>MERCREDI 23 MAI</v>
          </cell>
        </row>
        <row r="12">
          <cell r="AK12">
            <v>0.4791666666666667</v>
          </cell>
          <cell r="AL12">
            <v>0.5624999999999999</v>
          </cell>
        </row>
        <row r="14">
          <cell r="AK14" t="str">
            <v>LA BRETESCHE</v>
          </cell>
          <cell r="AN14">
            <v>98</v>
          </cell>
          <cell r="AP14">
            <v>87</v>
          </cell>
          <cell r="AR14">
            <v>185</v>
          </cell>
        </row>
        <row r="15">
          <cell r="AK15">
            <v>0.4791666666666667</v>
          </cell>
          <cell r="AL15">
            <v>0.5236111111111111</v>
          </cell>
        </row>
        <row r="16">
          <cell r="AK16" t="str">
            <v>BAUGE</v>
          </cell>
          <cell r="AN16">
            <v>78</v>
          </cell>
          <cell r="AP16">
            <v>79</v>
          </cell>
          <cell r="AR16">
            <v>157</v>
          </cell>
        </row>
        <row r="20">
          <cell r="AK20" t="str">
            <v>NANTES ERDRE</v>
          </cell>
          <cell r="AN20">
            <v>76</v>
          </cell>
          <cell r="AP20">
            <v>78</v>
          </cell>
          <cell r="AR20">
            <v>154</v>
          </cell>
        </row>
        <row r="21">
          <cell r="AK21">
            <v>0.4847222222222222</v>
          </cell>
          <cell r="AL21">
            <v>0.5291666666666667</v>
          </cell>
        </row>
        <row r="22">
          <cell r="AK22" t="str">
            <v>FONTENELLES</v>
          </cell>
          <cell r="AN22">
            <v>98</v>
          </cell>
          <cell r="AP22">
            <v>87</v>
          </cell>
          <cell r="AR22">
            <v>185</v>
          </cell>
        </row>
        <row r="26">
          <cell r="AK26" t="str">
            <v>AVRILLE</v>
          </cell>
          <cell r="AN26">
            <v>98</v>
          </cell>
          <cell r="AP26">
            <v>99</v>
          </cell>
          <cell r="AR26">
            <v>197</v>
          </cell>
        </row>
        <row r="27">
          <cell r="AK27">
            <v>0.49027777777777776</v>
          </cell>
          <cell r="AL27">
            <v>0.5347222222222222</v>
          </cell>
        </row>
        <row r="28">
          <cell r="AK28" t="str">
            <v>NANTES VIGNEUX</v>
          </cell>
          <cell r="AN28">
            <v>76</v>
          </cell>
          <cell r="AP28">
            <v>77</v>
          </cell>
          <cell r="AR28">
            <v>153</v>
          </cell>
        </row>
        <row r="32">
          <cell r="AK32" t="str">
            <v>LE MANS</v>
          </cell>
          <cell r="AN32">
            <v>89</v>
          </cell>
          <cell r="AP32">
            <v>78</v>
          </cell>
          <cell r="AR32">
            <v>167</v>
          </cell>
        </row>
        <row r="33">
          <cell r="AK33">
            <v>0.4958333333333333</v>
          </cell>
          <cell r="AL33">
            <v>0.5402777777777777</v>
          </cell>
        </row>
        <row r="34">
          <cell r="AK34" t="str">
            <v>SAVENAY</v>
          </cell>
          <cell r="AN34">
            <v>78</v>
          </cell>
          <cell r="AP34">
            <v>79</v>
          </cell>
          <cell r="AR34">
            <v>157</v>
          </cell>
        </row>
        <row r="38">
          <cell r="AK38" t="str">
            <v>NANTES CARQUEFOU</v>
          </cell>
          <cell r="AN38">
            <v>78</v>
          </cell>
          <cell r="AP38">
            <v>89</v>
          </cell>
          <cell r="AR38">
            <v>167</v>
          </cell>
        </row>
        <row r="39">
          <cell r="AK39">
            <v>0.5013888888888889</v>
          </cell>
          <cell r="AL39">
            <v>0.5458333333333333</v>
          </cell>
        </row>
        <row r="40">
          <cell r="AK40" t="str">
            <v>SABLE</v>
          </cell>
          <cell r="AN40">
            <v>89</v>
          </cell>
          <cell r="AP40">
            <v>88</v>
          </cell>
          <cell r="AR40">
            <v>177</v>
          </cell>
        </row>
        <row r="44">
          <cell r="AK44" t="str">
            <v>SAUMUR</v>
          </cell>
          <cell r="AN44">
            <v>76</v>
          </cell>
          <cell r="AP44">
            <v>77</v>
          </cell>
          <cell r="AR44">
            <v>153</v>
          </cell>
        </row>
        <row r="45">
          <cell r="AK45">
            <v>0.5069444444444444</v>
          </cell>
          <cell r="AL45">
            <v>0.5513888888888888</v>
          </cell>
        </row>
        <row r="46">
          <cell r="AK46" t="str">
            <v>LA BAULE</v>
          </cell>
          <cell r="AN46">
            <v>88</v>
          </cell>
          <cell r="AP46">
            <v>89</v>
          </cell>
          <cell r="AR46">
            <v>177</v>
          </cell>
        </row>
        <row r="47">
          <cell r="AR47" t="str">
            <v/>
          </cell>
        </row>
        <row r="50">
          <cell r="AK50" t="str">
            <v>NANTES ILE D'OR</v>
          </cell>
          <cell r="AN50">
            <v>87</v>
          </cell>
          <cell r="AP50">
            <v>88</v>
          </cell>
          <cell r="AR50">
            <v>175</v>
          </cell>
        </row>
        <row r="51">
          <cell r="AK51">
            <v>0.5125</v>
          </cell>
          <cell r="AL51">
            <v>0.5569444444444444</v>
          </cell>
        </row>
        <row r="52">
          <cell r="AK52" t="str">
            <v>CHOLET</v>
          </cell>
          <cell r="AN52">
            <v>77</v>
          </cell>
          <cell r="AP52">
            <v>76</v>
          </cell>
          <cell r="AR52">
            <v>153</v>
          </cell>
        </row>
        <row r="56">
          <cell r="AK56" t="str">
            <v>SARGE</v>
          </cell>
          <cell r="AN56">
            <v>76</v>
          </cell>
          <cell r="AP56">
            <v>77</v>
          </cell>
          <cell r="AR56">
            <v>153</v>
          </cell>
        </row>
        <row r="57">
          <cell r="AK57">
            <v>0.5180555555555555</v>
          </cell>
          <cell r="AL57">
            <v>0.5624999999999999</v>
          </cell>
        </row>
        <row r="58">
          <cell r="AK58" t="str">
            <v>PORNIC</v>
          </cell>
          <cell r="AN58">
            <v>89</v>
          </cell>
          <cell r="AP58">
            <v>88</v>
          </cell>
          <cell r="AR58">
            <v>177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41.421875" style="0" customWidth="1"/>
    <col min="2" max="2" width="20.00390625" style="1" customWidth="1"/>
    <col min="3" max="3" width="16.00390625" style="1" customWidth="1"/>
    <col min="4" max="5" width="14.7109375" style="1" customWidth="1"/>
    <col min="6" max="7" width="14.7109375" style="0" customWidth="1"/>
    <col min="8" max="8" width="2.7109375" style="0" customWidth="1"/>
    <col min="10" max="10" width="18.421875" style="0" customWidth="1"/>
    <col min="11" max="11" width="20.421875" style="0" customWidth="1"/>
  </cols>
  <sheetData>
    <row r="1" spans="9:11" ht="12.75" customHeight="1">
      <c r="I1" s="278"/>
      <c r="J1" s="278"/>
      <c r="K1" s="289" t="s">
        <v>109</v>
      </c>
    </row>
    <row r="2" spans="1:11" ht="15" customHeight="1">
      <c r="A2" s="5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I2" s="279" t="s">
        <v>9</v>
      </c>
      <c r="J2" s="280"/>
      <c r="K2" s="290"/>
    </row>
    <row r="3" spans="1:12" ht="15" customHeight="1" thickBot="1">
      <c r="A3" s="45" t="s">
        <v>66</v>
      </c>
      <c r="I3" s="88" t="s">
        <v>3</v>
      </c>
      <c r="J3" s="101">
        <v>1000</v>
      </c>
      <c r="K3" s="291"/>
      <c r="L3" s="10"/>
    </row>
    <row r="4" spans="1:12" ht="15" customHeight="1">
      <c r="A4" s="47" t="s">
        <v>355</v>
      </c>
      <c r="B4" s="12">
        <v>1</v>
      </c>
      <c r="C4" s="21">
        <v>20</v>
      </c>
      <c r="D4" s="21">
        <v>15</v>
      </c>
      <c r="E4" s="21">
        <v>10</v>
      </c>
      <c r="F4" s="21">
        <v>8</v>
      </c>
      <c r="G4" s="21">
        <v>6</v>
      </c>
      <c r="I4" s="89" t="s">
        <v>4</v>
      </c>
      <c r="J4" s="90">
        <v>700</v>
      </c>
      <c r="K4" s="82" t="s">
        <v>110</v>
      </c>
      <c r="L4" s="6"/>
    </row>
    <row r="5" spans="1:12" ht="15" customHeight="1">
      <c r="A5" s="86" t="s">
        <v>124</v>
      </c>
      <c r="B5" s="4">
        <v>1</v>
      </c>
      <c r="C5" s="4">
        <v>30</v>
      </c>
      <c r="D5" s="4">
        <v>20</v>
      </c>
      <c r="E5" s="4">
        <v>15</v>
      </c>
      <c r="F5" s="4">
        <v>10</v>
      </c>
      <c r="G5" s="4">
        <v>8</v>
      </c>
      <c r="I5" s="89" t="s">
        <v>5</v>
      </c>
      <c r="J5" s="90">
        <v>600</v>
      </c>
      <c r="K5" s="83" t="s">
        <v>111</v>
      </c>
      <c r="L5" s="7"/>
    </row>
    <row r="6" spans="1:12" ht="15" customHeight="1">
      <c r="A6" s="66" t="s">
        <v>88</v>
      </c>
      <c r="B6" s="4">
        <v>1</v>
      </c>
      <c r="C6" s="4">
        <v>20</v>
      </c>
      <c r="D6" s="4">
        <v>15</v>
      </c>
      <c r="E6" s="4">
        <v>10</v>
      </c>
      <c r="F6" s="4">
        <v>8</v>
      </c>
      <c r="G6" s="4">
        <v>6</v>
      </c>
      <c r="I6" s="89" t="s">
        <v>6</v>
      </c>
      <c r="J6" s="90">
        <v>400</v>
      </c>
      <c r="K6" s="83" t="s">
        <v>112</v>
      </c>
      <c r="L6" s="6"/>
    </row>
    <row r="7" spans="1:12" ht="15" customHeight="1">
      <c r="A7" s="65" t="s">
        <v>125</v>
      </c>
      <c r="B7" s="8">
        <v>1</v>
      </c>
      <c r="C7" s="3">
        <v>10</v>
      </c>
      <c r="D7" s="3">
        <v>8</v>
      </c>
      <c r="E7" s="3">
        <v>6</v>
      </c>
      <c r="F7" s="4">
        <v>4</v>
      </c>
      <c r="G7" s="4">
        <v>2</v>
      </c>
      <c r="I7" s="89" t="s">
        <v>7</v>
      </c>
      <c r="J7" s="90">
        <v>400</v>
      </c>
      <c r="K7" s="83" t="s">
        <v>113</v>
      </c>
      <c r="L7" s="6"/>
    </row>
    <row r="8" spans="1:12" ht="13.5" customHeight="1">
      <c r="A8" s="34" t="s">
        <v>126</v>
      </c>
      <c r="B8" s="2"/>
      <c r="C8" s="2">
        <v>10</v>
      </c>
      <c r="D8" s="2">
        <v>8</v>
      </c>
      <c r="E8" s="2">
        <v>6</v>
      </c>
      <c r="F8" s="2">
        <v>4</v>
      </c>
      <c r="G8" s="2"/>
      <c r="I8" s="89" t="s">
        <v>10</v>
      </c>
      <c r="J8" s="90">
        <v>350</v>
      </c>
      <c r="K8" s="84" t="s">
        <v>114</v>
      </c>
      <c r="L8" s="6"/>
    </row>
    <row r="9" spans="1:12" ht="13.5" customHeight="1">
      <c r="A9" s="87" t="s">
        <v>127</v>
      </c>
      <c r="B9" s="4">
        <v>1</v>
      </c>
      <c r="C9" s="2">
        <v>10</v>
      </c>
      <c r="D9" s="2">
        <v>8</v>
      </c>
      <c r="E9" s="2">
        <v>6</v>
      </c>
      <c r="F9" s="4">
        <v>4</v>
      </c>
      <c r="G9" s="4">
        <v>2</v>
      </c>
      <c r="I9" s="89" t="s">
        <v>11</v>
      </c>
      <c r="J9" s="90">
        <v>350</v>
      </c>
      <c r="K9" s="85" t="s">
        <v>115</v>
      </c>
      <c r="L9" s="6"/>
    </row>
    <row r="10" spans="1:12" ht="15" customHeight="1">
      <c r="A10" s="64"/>
      <c r="B10" s="9"/>
      <c r="C10" s="50"/>
      <c r="D10" s="50"/>
      <c r="E10" s="50"/>
      <c r="F10" s="9"/>
      <c r="G10" s="9"/>
      <c r="I10" s="89" t="s">
        <v>12</v>
      </c>
      <c r="J10" s="90">
        <v>350</v>
      </c>
      <c r="K10" s="10"/>
      <c r="L10" s="6"/>
    </row>
    <row r="11" spans="1:12" ht="15" customHeight="1">
      <c r="A11" s="45" t="s">
        <v>67</v>
      </c>
      <c r="B11" s="132" t="s">
        <v>135</v>
      </c>
      <c r="I11" s="89" t="s">
        <v>13</v>
      </c>
      <c r="J11" s="90">
        <v>300</v>
      </c>
      <c r="K11" s="10"/>
      <c r="L11" s="6"/>
    </row>
    <row r="12" spans="1:12" ht="15" customHeight="1">
      <c r="A12" s="67"/>
      <c r="B12" s="50"/>
      <c r="I12" s="91" t="s">
        <v>14</v>
      </c>
      <c r="J12" s="92">
        <v>300</v>
      </c>
      <c r="K12" s="10"/>
      <c r="L12" s="6"/>
    </row>
    <row r="13" spans="1:12" ht="15" customHeight="1" thickBot="1">
      <c r="A13" s="63" t="s">
        <v>80</v>
      </c>
      <c r="B13" s="4">
        <v>1</v>
      </c>
      <c r="C13" s="8">
        <v>10</v>
      </c>
      <c r="D13" s="8">
        <v>8</v>
      </c>
      <c r="E13" s="8">
        <v>6</v>
      </c>
      <c r="F13" s="4">
        <v>4</v>
      </c>
      <c r="G13" s="4">
        <v>2</v>
      </c>
      <c r="I13" s="102" t="s">
        <v>0</v>
      </c>
      <c r="J13" s="93">
        <f>SUM(J4:J13)</f>
        <v>4750</v>
      </c>
      <c r="K13" s="10"/>
      <c r="L13" s="6"/>
    </row>
    <row r="14" spans="1:12" ht="15" customHeight="1" thickTop="1">
      <c r="A14" s="131" t="s">
        <v>134</v>
      </c>
      <c r="B14" s="130" t="s">
        <v>133</v>
      </c>
      <c r="C14" s="4">
        <v>30</v>
      </c>
      <c r="D14" s="4">
        <v>20</v>
      </c>
      <c r="E14" s="4">
        <v>15</v>
      </c>
      <c r="F14" s="4">
        <v>10</v>
      </c>
      <c r="G14" s="4">
        <v>5</v>
      </c>
      <c r="J14" s="292" t="s">
        <v>218</v>
      </c>
      <c r="K14" s="293"/>
      <c r="L14" s="6"/>
    </row>
    <row r="15" spans="1:12" ht="8.25" customHeight="1">
      <c r="A15" s="13"/>
      <c r="B15" s="9"/>
      <c r="C15" s="9"/>
      <c r="D15" s="9"/>
      <c r="E15" s="9"/>
      <c r="F15" s="9"/>
      <c r="G15" s="9"/>
      <c r="J15" s="294"/>
      <c r="K15" s="295"/>
      <c r="L15" s="6"/>
    </row>
    <row r="16" spans="1:12" ht="15" customHeight="1">
      <c r="A16" s="19"/>
      <c r="B16" s="219" t="s">
        <v>429</v>
      </c>
      <c r="C16" s="4" t="s">
        <v>3</v>
      </c>
      <c r="D16" s="4" t="s">
        <v>4</v>
      </c>
      <c r="E16" s="4" t="s">
        <v>5</v>
      </c>
      <c r="F16" s="4" t="s">
        <v>6</v>
      </c>
      <c r="G16" s="4" t="s">
        <v>7</v>
      </c>
      <c r="J16" s="294"/>
      <c r="K16" s="295"/>
      <c r="L16" s="6"/>
    </row>
    <row r="17" spans="1:12" ht="15" customHeight="1" thickBot="1">
      <c r="A17" s="46" t="s">
        <v>73</v>
      </c>
      <c r="B17" s="130">
        <v>10</v>
      </c>
      <c r="C17" s="4">
        <v>100</v>
      </c>
      <c r="D17" s="4">
        <v>50</v>
      </c>
      <c r="E17" s="4">
        <v>40</v>
      </c>
      <c r="F17" s="21">
        <v>30</v>
      </c>
      <c r="G17" s="21">
        <v>20</v>
      </c>
      <c r="I17" s="20"/>
      <c r="J17" s="296"/>
      <c r="K17" s="297"/>
      <c r="L17" s="6"/>
    </row>
    <row r="18" spans="1:11" ht="15" customHeight="1" thickTop="1">
      <c r="A18" s="10" t="s">
        <v>72</v>
      </c>
      <c r="B18" s="20"/>
      <c r="C18" s="20"/>
      <c r="D18" s="20"/>
      <c r="E18" s="20"/>
      <c r="F18" s="9"/>
      <c r="G18" s="9"/>
      <c r="I18" s="281" t="s">
        <v>15</v>
      </c>
      <c r="J18" s="282"/>
      <c r="K18" s="10"/>
    </row>
    <row r="19" spans="1:11" ht="15" customHeight="1">
      <c r="A19" s="13"/>
      <c r="B19" s="4" t="s">
        <v>49</v>
      </c>
      <c r="C19" s="200" t="s">
        <v>356</v>
      </c>
      <c r="D19" s="55"/>
      <c r="E19" s="22"/>
      <c r="I19" s="283"/>
      <c r="J19" s="284"/>
      <c r="K19" s="10"/>
    </row>
    <row r="20" spans="1:11" ht="15" customHeight="1">
      <c r="A20" s="47" t="s">
        <v>74</v>
      </c>
      <c r="B20" s="54">
        <v>10</v>
      </c>
      <c r="C20" s="272" t="s">
        <v>75</v>
      </c>
      <c r="D20" s="273"/>
      <c r="E20" s="273"/>
      <c r="F20" s="273"/>
      <c r="G20" s="274"/>
      <c r="I20" s="94" t="s">
        <v>54</v>
      </c>
      <c r="J20" s="95"/>
      <c r="K20" s="10"/>
    </row>
    <row r="21" spans="1:11" ht="22.5" customHeight="1">
      <c r="A21" s="48" t="s">
        <v>76</v>
      </c>
      <c r="B21" s="286" t="s">
        <v>82</v>
      </c>
      <c r="C21" s="287"/>
      <c r="D21" s="287"/>
      <c r="E21" s="287"/>
      <c r="F21" s="287"/>
      <c r="G21" s="288"/>
      <c r="I21" s="96" t="s">
        <v>55</v>
      </c>
      <c r="J21" s="97"/>
      <c r="K21" s="10"/>
    </row>
    <row r="22" spans="1:11" ht="15" customHeight="1">
      <c r="A22" s="47" t="s">
        <v>77</v>
      </c>
      <c r="B22" s="21">
        <v>10</v>
      </c>
      <c r="C22" s="272" t="s">
        <v>78</v>
      </c>
      <c r="D22" s="273"/>
      <c r="E22" s="273"/>
      <c r="F22" s="273"/>
      <c r="G22" s="274"/>
      <c r="I22" s="269" t="s">
        <v>56</v>
      </c>
      <c r="J22" s="270"/>
      <c r="K22" s="10"/>
    </row>
    <row r="23" spans="1:11" ht="15" customHeight="1">
      <c r="A23" s="48" t="s">
        <v>76</v>
      </c>
      <c r="B23" s="275" t="s">
        <v>81</v>
      </c>
      <c r="C23" s="276"/>
      <c r="D23" s="276"/>
      <c r="E23" s="276"/>
      <c r="F23" s="276"/>
      <c r="G23" s="277"/>
      <c r="I23" s="271"/>
      <c r="J23" s="270"/>
      <c r="K23" s="10"/>
    </row>
    <row r="24" spans="1:11" ht="15" customHeight="1">
      <c r="A24" s="13"/>
      <c r="B24" s="9"/>
      <c r="C24" s="9"/>
      <c r="D24" s="9"/>
      <c r="E24" s="9"/>
      <c r="I24" s="98" t="s">
        <v>43</v>
      </c>
      <c r="J24" s="99"/>
      <c r="K24" s="10"/>
    </row>
    <row r="25" spans="1:11" ht="15" customHeight="1">
      <c r="A25" s="11" t="s">
        <v>51</v>
      </c>
      <c r="B25" s="14" t="s">
        <v>8</v>
      </c>
      <c r="C25" s="14" t="s">
        <v>38</v>
      </c>
      <c r="D25" s="14" t="s">
        <v>39</v>
      </c>
      <c r="E25" s="14" t="s">
        <v>40</v>
      </c>
      <c r="F25" s="14" t="s">
        <v>41</v>
      </c>
      <c r="G25" s="15" t="s">
        <v>42</v>
      </c>
      <c r="I25" s="98" t="s">
        <v>44</v>
      </c>
      <c r="J25" s="99"/>
      <c r="K25" s="10"/>
    </row>
    <row r="26" spans="1:11" ht="15" customHeight="1">
      <c r="A26" s="16" t="s">
        <v>50</v>
      </c>
      <c r="B26" s="4">
        <v>10</v>
      </c>
      <c r="C26" s="4">
        <v>20</v>
      </c>
      <c r="D26" s="4">
        <v>30</v>
      </c>
      <c r="E26" s="4">
        <v>40</v>
      </c>
      <c r="F26" s="4">
        <v>50</v>
      </c>
      <c r="G26" s="4">
        <v>100</v>
      </c>
      <c r="I26" s="98" t="s">
        <v>45</v>
      </c>
      <c r="J26" s="99"/>
      <c r="K26" s="10"/>
    </row>
    <row r="27" spans="1:11" ht="15" customHeight="1">
      <c r="A27" s="17" t="s">
        <v>71</v>
      </c>
      <c r="B27" s="18"/>
      <c r="C27" s="18"/>
      <c r="D27" s="18"/>
      <c r="E27" s="18"/>
      <c r="F27" s="18"/>
      <c r="G27" s="18"/>
      <c r="I27" s="100" t="s">
        <v>147</v>
      </c>
      <c r="J27" s="99"/>
      <c r="K27" s="10"/>
    </row>
    <row r="28" spans="1:11" ht="15" customHeight="1">
      <c r="A28" s="13"/>
      <c r="B28" s="13"/>
      <c r="C28" s="13"/>
      <c r="D28" s="13"/>
      <c r="E28" s="13"/>
      <c r="F28" s="10"/>
      <c r="G28" s="10"/>
      <c r="I28" s="98" t="s">
        <v>46</v>
      </c>
      <c r="J28" s="99"/>
      <c r="K28" s="10"/>
    </row>
    <row r="29" spans="1:11" ht="15" customHeight="1">
      <c r="A29" s="13"/>
      <c r="B29" s="13"/>
      <c r="C29" s="13"/>
      <c r="D29" s="13"/>
      <c r="E29" s="13"/>
      <c r="F29" s="10"/>
      <c r="G29" s="10"/>
      <c r="I29" s="98" t="s">
        <v>58</v>
      </c>
      <c r="J29" s="99"/>
      <c r="K29" s="10"/>
    </row>
    <row r="30" spans="1:11" ht="15" customHeight="1">
      <c r="A30" s="47" t="s">
        <v>130</v>
      </c>
      <c r="B30" s="62" t="s">
        <v>79</v>
      </c>
      <c r="C30" s="23"/>
      <c r="D30" s="24"/>
      <c r="E30" s="25"/>
      <c r="F30" s="10"/>
      <c r="G30" s="10"/>
      <c r="I30" s="98" t="s">
        <v>47</v>
      </c>
      <c r="J30" s="99"/>
      <c r="K30" s="10"/>
    </row>
    <row r="31" spans="1:11" ht="15" customHeight="1">
      <c r="A31" s="19"/>
      <c r="B31" s="9"/>
      <c r="C31" s="20"/>
      <c r="D31" s="20"/>
      <c r="E31" s="20"/>
      <c r="F31" s="10"/>
      <c r="G31" s="10"/>
      <c r="I31" s="220"/>
      <c r="J31" s="220"/>
      <c r="K31" s="10"/>
    </row>
    <row r="32" spans="1:7" ht="18" customHeight="1">
      <c r="A32" s="285" t="s">
        <v>393</v>
      </c>
      <c r="B32" s="285"/>
      <c r="C32" s="285"/>
      <c r="D32" s="285"/>
      <c r="E32" s="285"/>
      <c r="F32" s="285"/>
      <c r="G32" s="285"/>
    </row>
    <row r="33" spans="1:7" ht="18" customHeight="1">
      <c r="A33" s="285"/>
      <c r="B33" s="285"/>
      <c r="C33" s="285"/>
      <c r="D33" s="285"/>
      <c r="E33" s="285"/>
      <c r="F33" s="285"/>
      <c r="G33" s="285"/>
    </row>
    <row r="34" spans="1:9" ht="17.25" customHeight="1">
      <c r="A34" s="43"/>
      <c r="B34" s="43"/>
      <c r="C34" s="43"/>
      <c r="D34" s="43"/>
      <c r="E34" s="43"/>
      <c r="F34" s="43"/>
      <c r="G34" s="43"/>
      <c r="H34" s="49"/>
      <c r="I34" s="49"/>
    </row>
    <row r="35" spans="1:7" ht="12.75" customHeight="1">
      <c r="A35" s="267" t="s">
        <v>430</v>
      </c>
      <c r="B35" s="268"/>
      <c r="C35" s="268"/>
      <c r="D35" s="268"/>
      <c r="E35" s="268"/>
      <c r="F35" s="268"/>
      <c r="G35" s="268"/>
    </row>
    <row r="36" spans="1:7" ht="12.75">
      <c r="A36" s="268"/>
      <c r="B36" s="268"/>
      <c r="C36" s="268"/>
      <c r="D36" s="268"/>
      <c r="E36" s="268"/>
      <c r="F36" s="268"/>
      <c r="G36" s="268"/>
    </row>
    <row r="37" spans="1:7" ht="12.75">
      <c r="A37" s="268"/>
      <c r="B37" s="268"/>
      <c r="C37" s="268"/>
      <c r="D37" s="268"/>
      <c r="E37" s="268"/>
      <c r="F37" s="268"/>
      <c r="G37" s="268"/>
    </row>
    <row r="39" spans="1:2" ht="12.75">
      <c r="A39">
        <v>2018</v>
      </c>
      <c r="B39" s="226" t="s">
        <v>469</v>
      </c>
    </row>
  </sheetData>
  <sheetProtection/>
  <mergeCells count="12">
    <mergeCell ref="K1:K3"/>
    <mergeCell ref="J14:K17"/>
    <mergeCell ref="C20:G20"/>
    <mergeCell ref="A35:G37"/>
    <mergeCell ref="I22:J23"/>
    <mergeCell ref="C22:G22"/>
    <mergeCell ref="B23:G23"/>
    <mergeCell ref="I1:J1"/>
    <mergeCell ref="I2:J2"/>
    <mergeCell ref="I18:J19"/>
    <mergeCell ref="A32:G33"/>
    <mergeCell ref="B21:G21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H46"/>
  <sheetViews>
    <sheetView zoomScalePageLayoutView="0" workbookViewId="0" topLeftCell="A1">
      <selection activeCell="CK14" sqref="CK14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10" customWidth="1"/>
    <col min="43" max="43" width="9.28125" style="28" customWidth="1"/>
    <col min="44" max="44" width="2.7109375" style="28" customWidth="1"/>
    <col min="45" max="50" width="5.7109375" style="28" customWidth="1"/>
    <col min="51" max="51" width="6.421875" style="28" bestFit="1" customWidth="1"/>
    <col min="52" max="52" width="2.7109375" style="10" customWidth="1"/>
    <col min="53" max="53" width="9.28125" style="28" customWidth="1"/>
    <col min="54" max="54" width="2.7109375" style="10" customWidth="1"/>
    <col min="55" max="55" width="9.28125" style="28" customWidth="1"/>
    <col min="56" max="56" width="2.7109375" style="10" customWidth="1"/>
    <col min="57" max="57" width="6.57421875" style="28" bestFit="1" customWidth="1"/>
    <col min="58" max="58" width="2.7109375" style="28" customWidth="1"/>
    <col min="59" max="64" width="5.7109375" style="28" customWidth="1"/>
    <col min="65" max="65" width="6.421875" style="28" bestFit="1" customWidth="1"/>
    <col min="66" max="66" width="2.7109375" style="28" customWidth="1"/>
    <col min="67" max="72" width="5.7109375" style="28" customWidth="1"/>
    <col min="73" max="73" width="6.421875" style="28" bestFit="1" customWidth="1"/>
    <col min="74" max="74" width="2.7109375" style="10" customWidth="1"/>
    <col min="75" max="75" width="6.00390625" style="28" customWidth="1"/>
    <col min="76" max="76" width="2.7109375" style="27" customWidth="1"/>
    <col min="77" max="77" width="9.00390625" style="27" customWidth="1"/>
    <col min="78" max="80" width="5.7109375" style="27" customWidth="1"/>
    <col min="81" max="81" width="5.7109375" style="61" customWidth="1"/>
    <col min="82" max="86" width="5.7109375" style="27" customWidth="1"/>
    <col min="87" max="16384" width="11.421875" style="28" customWidth="1"/>
  </cols>
  <sheetData>
    <row r="1" spans="1:86" ht="12.75" customHeight="1">
      <c r="A1" s="298">
        <v>2017</v>
      </c>
      <c r="B1" s="301">
        <v>2016</v>
      </c>
      <c r="C1" s="103" t="s">
        <v>57</v>
      </c>
      <c r="D1" s="304" t="s">
        <v>0</v>
      </c>
      <c r="E1" s="78"/>
      <c r="F1" s="306" t="s">
        <v>105</v>
      </c>
      <c r="G1" s="306"/>
      <c r="H1" s="306"/>
      <c r="I1" s="306"/>
      <c r="J1" s="306"/>
      <c r="K1" s="306"/>
      <c r="L1" s="306"/>
      <c r="M1" s="307"/>
      <c r="N1" s="312" t="s">
        <v>0</v>
      </c>
      <c r="O1" s="78"/>
      <c r="P1" s="306" t="s">
        <v>123</v>
      </c>
      <c r="Q1" s="306"/>
      <c r="R1" s="306"/>
      <c r="S1" s="306"/>
      <c r="T1" s="306"/>
      <c r="U1" s="306"/>
      <c r="V1" s="306"/>
      <c r="W1" s="307"/>
      <c r="X1" s="76"/>
      <c r="Y1" s="310" t="s">
        <v>89</v>
      </c>
      <c r="Z1" s="166"/>
      <c r="AA1" s="315" t="s">
        <v>219</v>
      </c>
      <c r="AB1" s="316"/>
      <c r="AC1" s="316"/>
      <c r="AD1" s="316"/>
      <c r="AE1" s="316"/>
      <c r="AF1" s="316"/>
      <c r="AG1" s="317"/>
      <c r="AH1" s="166"/>
      <c r="AI1" s="315" t="s">
        <v>271</v>
      </c>
      <c r="AJ1" s="316"/>
      <c r="AK1" s="316"/>
      <c r="AL1" s="316"/>
      <c r="AM1" s="316"/>
      <c r="AN1" s="316"/>
      <c r="AO1" s="317"/>
      <c r="AP1" s="76"/>
      <c r="AQ1" s="310" t="s">
        <v>354</v>
      </c>
      <c r="AR1" s="166"/>
      <c r="AS1" s="315" t="s">
        <v>124</v>
      </c>
      <c r="AT1" s="316"/>
      <c r="AU1" s="316"/>
      <c r="AV1" s="316"/>
      <c r="AW1" s="316"/>
      <c r="AX1" s="316"/>
      <c r="AY1" s="317"/>
      <c r="AZ1" s="76"/>
      <c r="BA1" s="310" t="s">
        <v>337</v>
      </c>
      <c r="BB1" s="76"/>
      <c r="BC1" s="310" t="s">
        <v>342</v>
      </c>
      <c r="BD1" s="76"/>
      <c r="BE1" s="310" t="s">
        <v>372</v>
      </c>
      <c r="BF1" s="166"/>
      <c r="BG1" s="315" t="s">
        <v>344</v>
      </c>
      <c r="BH1" s="316"/>
      <c r="BI1" s="316"/>
      <c r="BJ1" s="316"/>
      <c r="BK1" s="316"/>
      <c r="BL1" s="316"/>
      <c r="BM1" s="317"/>
      <c r="BN1" s="166"/>
      <c r="BO1" s="315" t="s">
        <v>345</v>
      </c>
      <c r="BP1" s="316"/>
      <c r="BQ1" s="316"/>
      <c r="BR1" s="316"/>
      <c r="BS1" s="316"/>
      <c r="BT1" s="316"/>
      <c r="BU1" s="317"/>
      <c r="BV1" s="76"/>
      <c r="BW1" s="310" t="s">
        <v>448</v>
      </c>
      <c r="BX1" s="78"/>
      <c r="BY1" s="306" t="s">
        <v>395</v>
      </c>
      <c r="BZ1" s="306"/>
      <c r="CA1" s="306"/>
      <c r="CB1" s="306"/>
      <c r="CC1" s="306"/>
      <c r="CD1" s="306"/>
      <c r="CE1" s="306"/>
      <c r="CF1" s="306"/>
      <c r="CG1" s="307"/>
      <c r="CH1" s="312" t="s">
        <v>0</v>
      </c>
    </row>
    <row r="2" spans="1:86" ht="20.25" customHeight="1" thickBot="1">
      <c r="A2" s="299"/>
      <c r="B2" s="302"/>
      <c r="C2" s="104" t="s">
        <v>61</v>
      </c>
      <c r="D2" s="321"/>
      <c r="E2" s="79"/>
      <c r="F2" s="308"/>
      <c r="G2" s="308"/>
      <c r="H2" s="308"/>
      <c r="I2" s="308"/>
      <c r="J2" s="308"/>
      <c r="K2" s="308"/>
      <c r="L2" s="308"/>
      <c r="M2" s="309"/>
      <c r="N2" s="313"/>
      <c r="O2" s="79"/>
      <c r="P2" s="308"/>
      <c r="Q2" s="308"/>
      <c r="R2" s="308"/>
      <c r="S2" s="308"/>
      <c r="T2" s="308"/>
      <c r="U2" s="308"/>
      <c r="V2" s="308"/>
      <c r="W2" s="309"/>
      <c r="X2" s="76"/>
      <c r="Y2" s="311"/>
      <c r="Z2" s="77"/>
      <c r="AA2" s="318"/>
      <c r="AB2" s="319"/>
      <c r="AC2" s="319"/>
      <c r="AD2" s="319"/>
      <c r="AE2" s="319"/>
      <c r="AF2" s="319"/>
      <c r="AG2" s="320"/>
      <c r="AH2" s="77"/>
      <c r="AI2" s="318"/>
      <c r="AJ2" s="319"/>
      <c r="AK2" s="319"/>
      <c r="AL2" s="319"/>
      <c r="AM2" s="319"/>
      <c r="AN2" s="319"/>
      <c r="AO2" s="320"/>
      <c r="AP2" s="76"/>
      <c r="AQ2" s="311"/>
      <c r="AR2" s="77"/>
      <c r="AS2" s="318"/>
      <c r="AT2" s="319"/>
      <c r="AU2" s="319"/>
      <c r="AV2" s="319"/>
      <c r="AW2" s="319"/>
      <c r="AX2" s="319"/>
      <c r="AY2" s="320"/>
      <c r="AZ2" s="76"/>
      <c r="BA2" s="311"/>
      <c r="BB2" s="76"/>
      <c r="BC2" s="311"/>
      <c r="BD2" s="76"/>
      <c r="BE2" s="311"/>
      <c r="BF2" s="77"/>
      <c r="BG2" s="318"/>
      <c r="BH2" s="319"/>
      <c r="BI2" s="319"/>
      <c r="BJ2" s="319"/>
      <c r="BK2" s="319"/>
      <c r="BL2" s="319"/>
      <c r="BM2" s="320"/>
      <c r="BN2" s="77"/>
      <c r="BO2" s="318"/>
      <c r="BP2" s="319"/>
      <c r="BQ2" s="319"/>
      <c r="BR2" s="319"/>
      <c r="BS2" s="319"/>
      <c r="BT2" s="319"/>
      <c r="BU2" s="320"/>
      <c r="BV2" s="76"/>
      <c r="BW2" s="311"/>
      <c r="BX2" s="79"/>
      <c r="BY2" s="308"/>
      <c r="BZ2" s="308"/>
      <c r="CA2" s="308"/>
      <c r="CB2" s="308"/>
      <c r="CC2" s="308"/>
      <c r="CD2" s="308"/>
      <c r="CE2" s="308"/>
      <c r="CF2" s="308"/>
      <c r="CG2" s="309"/>
      <c r="CH2" s="313"/>
    </row>
    <row r="3" spans="1:86" ht="13.5" customHeight="1" thickBot="1">
      <c r="A3" s="300"/>
      <c r="B3" s="303"/>
      <c r="C3" s="105" t="s">
        <v>16</v>
      </c>
      <c r="D3" s="322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4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7"/>
      <c r="AA3" s="168" t="s">
        <v>17</v>
      </c>
      <c r="AB3" s="169" t="s">
        <v>18</v>
      </c>
      <c r="AC3" s="169" t="s">
        <v>19</v>
      </c>
      <c r="AD3" s="169" t="s">
        <v>20</v>
      </c>
      <c r="AE3" s="170" t="s">
        <v>220</v>
      </c>
      <c r="AF3" s="170" t="s">
        <v>221</v>
      </c>
      <c r="AG3" s="171" t="s">
        <v>0</v>
      </c>
      <c r="AH3" s="167"/>
      <c r="AI3" s="168" t="s">
        <v>17</v>
      </c>
      <c r="AJ3" s="169" t="s">
        <v>18</v>
      </c>
      <c r="AK3" s="169" t="s">
        <v>19</v>
      </c>
      <c r="AL3" s="169" t="s">
        <v>20</v>
      </c>
      <c r="AM3" s="170" t="s">
        <v>220</v>
      </c>
      <c r="AN3" s="170" t="s">
        <v>221</v>
      </c>
      <c r="AO3" s="171" t="s">
        <v>0</v>
      </c>
      <c r="AP3" s="76"/>
      <c r="AQ3" s="42" t="s">
        <v>0</v>
      </c>
      <c r="AR3" s="167"/>
      <c r="AS3" s="168" t="s">
        <v>17</v>
      </c>
      <c r="AT3" s="169" t="s">
        <v>18</v>
      </c>
      <c r="AU3" s="169" t="s">
        <v>19</v>
      </c>
      <c r="AV3" s="169" t="s">
        <v>20</v>
      </c>
      <c r="AW3" s="170" t="s">
        <v>220</v>
      </c>
      <c r="AX3" s="170" t="s">
        <v>221</v>
      </c>
      <c r="AY3" s="171" t="s">
        <v>0</v>
      </c>
      <c r="AZ3" s="76"/>
      <c r="BA3" s="42" t="s">
        <v>0</v>
      </c>
      <c r="BB3" s="76"/>
      <c r="BC3" s="42" t="s">
        <v>0</v>
      </c>
      <c r="BD3" s="76"/>
      <c r="BE3" s="42" t="s">
        <v>0</v>
      </c>
      <c r="BF3" s="167"/>
      <c r="BG3" s="168" t="s">
        <v>17</v>
      </c>
      <c r="BH3" s="169" t="s">
        <v>18</v>
      </c>
      <c r="BI3" s="169" t="s">
        <v>19</v>
      </c>
      <c r="BJ3" s="169" t="s">
        <v>20</v>
      </c>
      <c r="BK3" s="170" t="s">
        <v>220</v>
      </c>
      <c r="BL3" s="170" t="s">
        <v>221</v>
      </c>
      <c r="BM3" s="171" t="s">
        <v>0</v>
      </c>
      <c r="BN3" s="167"/>
      <c r="BO3" s="168" t="s">
        <v>17</v>
      </c>
      <c r="BP3" s="169" t="s">
        <v>18</v>
      </c>
      <c r="BQ3" s="169" t="s">
        <v>19</v>
      </c>
      <c r="BR3" s="169" t="s">
        <v>20</v>
      </c>
      <c r="BS3" s="170" t="s">
        <v>220</v>
      </c>
      <c r="BT3" s="170" t="s">
        <v>221</v>
      </c>
      <c r="BU3" s="171" t="s">
        <v>0</v>
      </c>
      <c r="BV3" s="76"/>
      <c r="BW3" s="42" t="s">
        <v>0</v>
      </c>
      <c r="BX3" s="77"/>
      <c r="BY3" s="204" t="s">
        <v>431</v>
      </c>
      <c r="BZ3" s="169" t="s">
        <v>17</v>
      </c>
      <c r="CA3" s="169" t="s">
        <v>18</v>
      </c>
      <c r="CB3" s="169" t="s">
        <v>19</v>
      </c>
      <c r="CC3" s="205" t="s">
        <v>20</v>
      </c>
      <c r="CD3" s="170" t="s">
        <v>86</v>
      </c>
      <c r="CE3" s="170" t="s">
        <v>87</v>
      </c>
      <c r="CF3" s="170" t="s">
        <v>90</v>
      </c>
      <c r="CG3" s="206" t="s">
        <v>91</v>
      </c>
      <c r="CH3" s="314"/>
    </row>
    <row r="4" spans="1:86" ht="12.75" customHeight="1">
      <c r="A4" s="144">
        <v>1</v>
      </c>
      <c r="B4" s="149">
        <v>2</v>
      </c>
      <c r="C4" s="133" t="s">
        <v>34</v>
      </c>
      <c r="D4" s="129">
        <f aca="true" t="shared" si="0" ref="D4:D36">SUM(Y4+AG4+AO4+AQ4+AY4+BA4+BC4+BE4+BM4+BU4+BW4+CH4)</f>
        <v>647</v>
      </c>
      <c r="E4" s="75"/>
      <c r="F4" s="198">
        <v>9</v>
      </c>
      <c r="G4" s="196">
        <v>1</v>
      </c>
      <c r="H4" s="196">
        <v>4</v>
      </c>
      <c r="I4" s="196">
        <v>1</v>
      </c>
      <c r="J4" s="196">
        <v>1</v>
      </c>
      <c r="K4" s="196">
        <v>1</v>
      </c>
      <c r="L4" s="196">
        <v>2</v>
      </c>
      <c r="M4" s="218">
        <v>1</v>
      </c>
      <c r="N4" s="163">
        <f aca="true" t="shared" si="1" ref="N4:N36">SUM(F4:M4)</f>
        <v>20</v>
      </c>
      <c r="O4" s="75"/>
      <c r="P4" s="154">
        <v>163</v>
      </c>
      <c r="Q4" s="68">
        <v>66</v>
      </c>
      <c r="R4" s="68">
        <v>49</v>
      </c>
      <c r="S4" s="69">
        <v>68</v>
      </c>
      <c r="T4" s="68">
        <v>27</v>
      </c>
      <c r="U4" s="68">
        <v>44</v>
      </c>
      <c r="V4" s="68">
        <v>10</v>
      </c>
      <c r="W4" s="70">
        <v>1</v>
      </c>
      <c r="X4" s="76"/>
      <c r="Y4" s="40">
        <v>5</v>
      </c>
      <c r="Z4" s="172"/>
      <c r="AA4" s="173">
        <v>45</v>
      </c>
      <c r="AB4" s="174">
        <v>15</v>
      </c>
      <c r="AC4" s="174">
        <v>2</v>
      </c>
      <c r="AD4" s="174"/>
      <c r="AE4" s="174">
        <v>1</v>
      </c>
      <c r="AF4" s="175">
        <v>6</v>
      </c>
      <c r="AG4" s="176">
        <f aca="true" t="shared" si="2" ref="AG4:AG36">SUM(AA4:AF4)</f>
        <v>69</v>
      </c>
      <c r="AH4" s="172"/>
      <c r="AI4" s="173">
        <v>43</v>
      </c>
      <c r="AJ4" s="174">
        <v>20</v>
      </c>
      <c r="AK4" s="174">
        <v>11</v>
      </c>
      <c r="AL4" s="174">
        <v>20</v>
      </c>
      <c r="AM4" s="174">
        <v>2</v>
      </c>
      <c r="AN4" s="175">
        <v>8</v>
      </c>
      <c r="AO4" s="176">
        <f aca="true" t="shared" si="3" ref="AO4:AO36">SUM(AI4:AN4)</f>
        <v>104</v>
      </c>
      <c r="AP4" s="76"/>
      <c r="AQ4" s="40">
        <v>80</v>
      </c>
      <c r="AR4" s="172"/>
      <c r="AS4" s="173">
        <v>24</v>
      </c>
      <c r="AT4" s="174">
        <v>1</v>
      </c>
      <c r="AU4" s="174">
        <v>1</v>
      </c>
      <c r="AV4" s="174">
        <v>8</v>
      </c>
      <c r="AW4" s="174">
        <v>1</v>
      </c>
      <c r="AX4" s="175">
        <v>1</v>
      </c>
      <c r="AY4" s="176">
        <f aca="true" t="shared" si="4" ref="AY4:AY36">SUM(AS4:AX4)</f>
        <v>36</v>
      </c>
      <c r="AZ4" s="76"/>
      <c r="BA4" s="40">
        <v>60</v>
      </c>
      <c r="BB4" s="76"/>
      <c r="BC4" s="40">
        <v>75</v>
      </c>
      <c r="BD4" s="76"/>
      <c r="BE4" s="40">
        <v>20</v>
      </c>
      <c r="BF4" s="172"/>
      <c r="BG4" s="173"/>
      <c r="BH4" s="174"/>
      <c r="BI4" s="174"/>
      <c r="BJ4" s="174"/>
      <c r="BK4" s="174"/>
      <c r="BL4" s="175"/>
      <c r="BM4" s="176">
        <f aca="true" t="shared" si="5" ref="BM4:BM36">SUM(BG4:BL4)</f>
        <v>0</v>
      </c>
      <c r="BN4" s="172"/>
      <c r="BO4" s="173">
        <v>34</v>
      </c>
      <c r="BP4" s="174">
        <v>20</v>
      </c>
      <c r="BQ4" s="174">
        <v>3</v>
      </c>
      <c r="BR4" s="174">
        <v>10</v>
      </c>
      <c r="BS4" s="174">
        <v>1</v>
      </c>
      <c r="BT4" s="175">
        <v>8</v>
      </c>
      <c r="BU4" s="176">
        <f aca="true" t="shared" si="6" ref="BU4:BU36">SUM(BO4:BT4)</f>
        <v>76</v>
      </c>
      <c r="BV4" s="76"/>
      <c r="BW4" s="40">
        <v>6</v>
      </c>
      <c r="BX4" s="75"/>
      <c r="BY4" s="207">
        <v>90</v>
      </c>
      <c r="BZ4" s="207">
        <v>10</v>
      </c>
      <c r="CA4" s="208"/>
      <c r="CB4" s="209">
        <v>10</v>
      </c>
      <c r="CC4" s="208"/>
      <c r="CD4" s="209">
        <v>3</v>
      </c>
      <c r="CE4" s="209"/>
      <c r="CF4" s="209">
        <v>2</v>
      </c>
      <c r="CG4" s="210">
        <v>1</v>
      </c>
      <c r="CH4" s="211">
        <f aca="true" t="shared" si="7" ref="CH4:CH36">SUM(BY4:CG4)</f>
        <v>116</v>
      </c>
    </row>
    <row r="5" spans="1:86" ht="12.75" customHeight="1">
      <c r="A5" s="145">
        <v>2</v>
      </c>
      <c r="B5" s="150">
        <v>1</v>
      </c>
      <c r="C5" s="134" t="s">
        <v>65</v>
      </c>
      <c r="D5" s="221">
        <f t="shared" si="0"/>
        <v>450</v>
      </c>
      <c r="E5" s="75"/>
      <c r="F5" s="199">
        <v>2</v>
      </c>
      <c r="G5" s="197">
        <v>1</v>
      </c>
      <c r="H5" s="197">
        <v>6</v>
      </c>
      <c r="I5" s="156"/>
      <c r="J5" s="197">
        <v>4</v>
      </c>
      <c r="K5" s="156"/>
      <c r="L5" s="197">
        <v>2</v>
      </c>
      <c r="M5" s="157"/>
      <c r="N5" s="164">
        <f t="shared" si="1"/>
        <v>15</v>
      </c>
      <c r="O5" s="75"/>
      <c r="P5" s="155">
        <v>28</v>
      </c>
      <c r="Q5" s="156">
        <v>1</v>
      </c>
      <c r="R5" s="156">
        <v>122</v>
      </c>
      <c r="S5" s="158"/>
      <c r="T5" s="156">
        <v>162</v>
      </c>
      <c r="U5" s="156"/>
      <c r="V5" s="156">
        <v>7</v>
      </c>
      <c r="W5" s="157"/>
      <c r="X5" s="76"/>
      <c r="Y5" s="36">
        <v>22</v>
      </c>
      <c r="Z5" s="172"/>
      <c r="AA5" s="177">
        <v>6</v>
      </c>
      <c r="AB5" s="178">
        <v>1</v>
      </c>
      <c r="AC5" s="178">
        <v>23</v>
      </c>
      <c r="AD5" s="178"/>
      <c r="AE5" s="178">
        <v>17</v>
      </c>
      <c r="AF5" s="179"/>
      <c r="AG5" s="180">
        <f t="shared" si="2"/>
        <v>47</v>
      </c>
      <c r="AH5" s="172"/>
      <c r="AI5" s="177">
        <v>8</v>
      </c>
      <c r="AJ5" s="178"/>
      <c r="AK5" s="178">
        <v>37</v>
      </c>
      <c r="AL5" s="178"/>
      <c r="AM5" s="178">
        <v>16</v>
      </c>
      <c r="AN5" s="179"/>
      <c r="AO5" s="180">
        <f t="shared" si="3"/>
        <v>61</v>
      </c>
      <c r="AP5" s="76"/>
      <c r="AQ5" s="36">
        <v>50</v>
      </c>
      <c r="AR5" s="172"/>
      <c r="AS5" s="177">
        <v>1</v>
      </c>
      <c r="AT5" s="178"/>
      <c r="AU5" s="178">
        <v>16</v>
      </c>
      <c r="AV5" s="178"/>
      <c r="AW5" s="178">
        <v>16</v>
      </c>
      <c r="AX5" s="179"/>
      <c r="AY5" s="180">
        <f t="shared" si="4"/>
        <v>33</v>
      </c>
      <c r="AZ5" s="76"/>
      <c r="BA5" s="36">
        <v>40</v>
      </c>
      <c r="BB5" s="76"/>
      <c r="BC5" s="36">
        <v>10</v>
      </c>
      <c r="BD5" s="76"/>
      <c r="BE5" s="36">
        <v>20</v>
      </c>
      <c r="BF5" s="172"/>
      <c r="BG5" s="177"/>
      <c r="BH5" s="178"/>
      <c r="BI5" s="178">
        <v>10</v>
      </c>
      <c r="BJ5" s="178"/>
      <c r="BK5" s="178"/>
      <c r="BL5" s="179"/>
      <c r="BM5" s="180">
        <f t="shared" si="5"/>
        <v>10</v>
      </c>
      <c r="BN5" s="172"/>
      <c r="BO5" s="177">
        <v>1</v>
      </c>
      <c r="BP5" s="178"/>
      <c r="BQ5" s="178">
        <v>2</v>
      </c>
      <c r="BR5" s="178"/>
      <c r="BS5" s="178">
        <v>32</v>
      </c>
      <c r="BT5" s="179"/>
      <c r="BU5" s="180">
        <f t="shared" si="6"/>
        <v>35</v>
      </c>
      <c r="BV5" s="76"/>
      <c r="BW5" s="36">
        <v>6</v>
      </c>
      <c r="BX5" s="75"/>
      <c r="BY5" s="212">
        <v>80</v>
      </c>
      <c r="BZ5" s="212">
        <v>11</v>
      </c>
      <c r="CA5" s="158"/>
      <c r="CB5" s="156">
        <v>11</v>
      </c>
      <c r="CC5" s="158"/>
      <c r="CD5" s="156">
        <v>7</v>
      </c>
      <c r="CE5" s="156"/>
      <c r="CF5" s="156">
        <v>7</v>
      </c>
      <c r="CG5" s="157"/>
      <c r="CH5" s="213">
        <f t="shared" si="7"/>
        <v>116</v>
      </c>
    </row>
    <row r="6" spans="1:86" ht="12.75" customHeight="1">
      <c r="A6" s="145">
        <v>3</v>
      </c>
      <c r="B6" s="150">
        <v>3</v>
      </c>
      <c r="C6" s="134" t="s">
        <v>70</v>
      </c>
      <c r="D6" s="221">
        <f t="shared" si="0"/>
        <v>376</v>
      </c>
      <c r="E6" s="75"/>
      <c r="F6" s="199">
        <v>5</v>
      </c>
      <c r="G6" s="197">
        <v>1</v>
      </c>
      <c r="H6" s="197">
        <v>3</v>
      </c>
      <c r="I6" s="156"/>
      <c r="J6" s="197">
        <v>3</v>
      </c>
      <c r="K6" s="156"/>
      <c r="L6" s="197">
        <v>2</v>
      </c>
      <c r="M6" s="157"/>
      <c r="N6" s="164">
        <f t="shared" si="1"/>
        <v>14</v>
      </c>
      <c r="O6" s="75"/>
      <c r="P6" s="155">
        <v>17</v>
      </c>
      <c r="Q6" s="156">
        <v>15</v>
      </c>
      <c r="R6" s="156">
        <v>18</v>
      </c>
      <c r="S6" s="158"/>
      <c r="T6" s="156">
        <v>161</v>
      </c>
      <c r="U6" s="156"/>
      <c r="V6" s="156">
        <v>15</v>
      </c>
      <c r="W6" s="157"/>
      <c r="X6" s="76"/>
      <c r="Y6" s="36">
        <v>5</v>
      </c>
      <c r="Z6" s="172"/>
      <c r="AA6" s="177">
        <v>2</v>
      </c>
      <c r="AB6" s="178"/>
      <c r="AC6" s="178">
        <v>1</v>
      </c>
      <c r="AD6" s="178"/>
      <c r="AE6" s="178">
        <v>9</v>
      </c>
      <c r="AF6" s="179"/>
      <c r="AG6" s="180">
        <f t="shared" si="2"/>
        <v>12</v>
      </c>
      <c r="AH6" s="172"/>
      <c r="AI6" s="177">
        <v>14</v>
      </c>
      <c r="AJ6" s="178">
        <v>15</v>
      </c>
      <c r="AK6" s="178">
        <v>11</v>
      </c>
      <c r="AL6" s="178"/>
      <c r="AM6" s="178">
        <v>4</v>
      </c>
      <c r="AN6" s="179"/>
      <c r="AO6" s="180">
        <f t="shared" si="3"/>
        <v>44</v>
      </c>
      <c r="AP6" s="76"/>
      <c r="AQ6" s="36">
        <v>50</v>
      </c>
      <c r="AR6" s="172"/>
      <c r="AS6" s="177">
        <v>1</v>
      </c>
      <c r="AT6" s="178"/>
      <c r="AU6" s="178">
        <v>1</v>
      </c>
      <c r="AV6" s="178"/>
      <c r="AW6" s="178">
        <v>12</v>
      </c>
      <c r="AX6" s="179"/>
      <c r="AY6" s="180">
        <f t="shared" si="4"/>
        <v>14</v>
      </c>
      <c r="AZ6" s="76"/>
      <c r="BA6" s="36">
        <v>20</v>
      </c>
      <c r="BB6" s="76"/>
      <c r="BC6" s="36">
        <v>50</v>
      </c>
      <c r="BD6" s="76"/>
      <c r="BE6" s="36">
        <v>10</v>
      </c>
      <c r="BF6" s="172"/>
      <c r="BG6" s="177"/>
      <c r="BH6" s="178"/>
      <c r="BI6" s="178"/>
      <c r="BJ6" s="178"/>
      <c r="BK6" s="178">
        <v>60</v>
      </c>
      <c r="BL6" s="179"/>
      <c r="BM6" s="180">
        <f t="shared" si="5"/>
        <v>60</v>
      </c>
      <c r="BN6" s="172"/>
      <c r="BO6" s="177">
        <v>3</v>
      </c>
      <c r="BP6" s="178"/>
      <c r="BQ6" s="178">
        <v>1</v>
      </c>
      <c r="BR6" s="178"/>
      <c r="BS6" s="178">
        <v>2</v>
      </c>
      <c r="BT6" s="179"/>
      <c r="BU6" s="180">
        <f t="shared" si="6"/>
        <v>6</v>
      </c>
      <c r="BV6" s="76"/>
      <c r="BW6" s="36">
        <v>6</v>
      </c>
      <c r="BX6" s="75"/>
      <c r="BY6" s="212">
        <v>75</v>
      </c>
      <c r="BZ6" s="212">
        <v>1</v>
      </c>
      <c r="CA6" s="158"/>
      <c r="CB6" s="156">
        <v>2</v>
      </c>
      <c r="CC6" s="158"/>
      <c r="CD6" s="156">
        <v>12</v>
      </c>
      <c r="CE6" s="156"/>
      <c r="CF6" s="156">
        <v>9</v>
      </c>
      <c r="CG6" s="157"/>
      <c r="CH6" s="213">
        <f t="shared" si="7"/>
        <v>99</v>
      </c>
    </row>
    <row r="7" spans="1:86" ht="12.75" customHeight="1">
      <c r="A7" s="145">
        <v>4</v>
      </c>
      <c r="B7" s="150">
        <v>10</v>
      </c>
      <c r="C7" s="134" t="s">
        <v>84</v>
      </c>
      <c r="D7" s="221">
        <f t="shared" si="0"/>
        <v>193</v>
      </c>
      <c r="E7" s="75"/>
      <c r="F7" s="199">
        <v>3</v>
      </c>
      <c r="G7" s="156"/>
      <c r="H7" s="156"/>
      <c r="I7" s="156"/>
      <c r="J7" s="197">
        <v>3</v>
      </c>
      <c r="K7" s="197">
        <v>1</v>
      </c>
      <c r="L7" s="197">
        <v>1</v>
      </c>
      <c r="M7" s="202">
        <v>1</v>
      </c>
      <c r="N7" s="164">
        <f t="shared" si="1"/>
        <v>9</v>
      </c>
      <c r="O7" s="75"/>
      <c r="P7" s="155">
        <v>25</v>
      </c>
      <c r="Q7" s="156"/>
      <c r="R7" s="156"/>
      <c r="S7" s="158"/>
      <c r="T7" s="156">
        <v>15</v>
      </c>
      <c r="U7" s="156">
        <v>73</v>
      </c>
      <c r="V7" s="156">
        <v>9</v>
      </c>
      <c r="W7" s="157">
        <v>1</v>
      </c>
      <c r="X7" s="76"/>
      <c r="Y7" s="36">
        <v>2</v>
      </c>
      <c r="Z7" s="172"/>
      <c r="AA7" s="177"/>
      <c r="AB7" s="178"/>
      <c r="AC7" s="178"/>
      <c r="AD7" s="178"/>
      <c r="AE7" s="178">
        <v>1</v>
      </c>
      <c r="AF7" s="179">
        <v>8</v>
      </c>
      <c r="AG7" s="180">
        <f t="shared" si="2"/>
        <v>9</v>
      </c>
      <c r="AH7" s="172"/>
      <c r="AI7" s="177">
        <v>1</v>
      </c>
      <c r="AJ7" s="178"/>
      <c r="AK7" s="178"/>
      <c r="AL7" s="178"/>
      <c r="AM7" s="178">
        <v>1</v>
      </c>
      <c r="AN7" s="179">
        <v>15</v>
      </c>
      <c r="AO7" s="180">
        <f t="shared" si="3"/>
        <v>17</v>
      </c>
      <c r="AP7" s="76"/>
      <c r="AQ7" s="36">
        <v>10</v>
      </c>
      <c r="AR7" s="172"/>
      <c r="AS7" s="177"/>
      <c r="AT7" s="178"/>
      <c r="AU7" s="178"/>
      <c r="AV7" s="178"/>
      <c r="AW7" s="178"/>
      <c r="AX7" s="179">
        <v>1</v>
      </c>
      <c r="AY7" s="180">
        <f t="shared" si="4"/>
        <v>1</v>
      </c>
      <c r="AZ7" s="76"/>
      <c r="BA7" s="36">
        <v>20</v>
      </c>
      <c r="BB7" s="76"/>
      <c r="BC7" s="36">
        <v>10</v>
      </c>
      <c r="BD7" s="76"/>
      <c r="BE7" s="36">
        <v>10</v>
      </c>
      <c r="BF7" s="172"/>
      <c r="BG7" s="177"/>
      <c r="BH7" s="178"/>
      <c r="BI7" s="178"/>
      <c r="BJ7" s="178"/>
      <c r="BK7" s="178"/>
      <c r="BL7" s="179"/>
      <c r="BM7" s="180">
        <f t="shared" si="5"/>
        <v>0</v>
      </c>
      <c r="BN7" s="172"/>
      <c r="BO7" s="177">
        <v>15</v>
      </c>
      <c r="BP7" s="178"/>
      <c r="BQ7" s="178"/>
      <c r="BR7" s="178"/>
      <c r="BS7" s="178"/>
      <c r="BT7" s="179"/>
      <c r="BU7" s="180">
        <f t="shared" si="6"/>
        <v>15</v>
      </c>
      <c r="BV7" s="76"/>
      <c r="BW7" s="36">
        <v>24</v>
      </c>
      <c r="BX7" s="75"/>
      <c r="BY7" s="212">
        <v>60</v>
      </c>
      <c r="BZ7" s="212">
        <v>9</v>
      </c>
      <c r="CA7" s="158"/>
      <c r="CB7" s="156"/>
      <c r="CC7" s="158"/>
      <c r="CD7" s="156">
        <v>4</v>
      </c>
      <c r="CE7" s="156"/>
      <c r="CF7" s="156">
        <v>1</v>
      </c>
      <c r="CG7" s="157">
        <v>1</v>
      </c>
      <c r="CH7" s="213">
        <f t="shared" si="7"/>
        <v>75</v>
      </c>
    </row>
    <row r="8" spans="1:86" ht="12.75" customHeight="1">
      <c r="A8" s="145">
        <v>5</v>
      </c>
      <c r="B8" s="150">
        <v>8</v>
      </c>
      <c r="C8" s="134" t="s">
        <v>22</v>
      </c>
      <c r="D8" s="221">
        <f t="shared" si="0"/>
        <v>181</v>
      </c>
      <c r="E8" s="75"/>
      <c r="F8" s="199">
        <v>3</v>
      </c>
      <c r="G8" s="156"/>
      <c r="H8" s="197">
        <v>3</v>
      </c>
      <c r="I8" s="156"/>
      <c r="J8" s="197">
        <v>2</v>
      </c>
      <c r="K8" s="156"/>
      <c r="L8" s="197">
        <v>5</v>
      </c>
      <c r="M8" s="202">
        <v>1</v>
      </c>
      <c r="N8" s="164">
        <f t="shared" si="1"/>
        <v>14</v>
      </c>
      <c r="O8" s="75"/>
      <c r="P8" s="155">
        <v>2</v>
      </c>
      <c r="Q8" s="156"/>
      <c r="R8" s="156">
        <v>74</v>
      </c>
      <c r="S8" s="158"/>
      <c r="T8" s="156">
        <v>4</v>
      </c>
      <c r="U8" s="156"/>
      <c r="V8" s="156">
        <v>23</v>
      </c>
      <c r="W8" s="157">
        <v>1</v>
      </c>
      <c r="X8" s="76"/>
      <c r="Y8" s="36">
        <v>3</v>
      </c>
      <c r="Z8" s="172"/>
      <c r="AA8" s="177"/>
      <c r="AB8" s="178"/>
      <c r="AC8" s="178">
        <v>1</v>
      </c>
      <c r="AD8" s="178"/>
      <c r="AE8" s="178"/>
      <c r="AF8" s="179"/>
      <c r="AG8" s="180">
        <f t="shared" si="2"/>
        <v>1</v>
      </c>
      <c r="AH8" s="172"/>
      <c r="AI8" s="177">
        <v>1</v>
      </c>
      <c r="AJ8" s="178"/>
      <c r="AK8" s="178">
        <v>1</v>
      </c>
      <c r="AL8" s="178"/>
      <c r="AM8" s="178"/>
      <c r="AN8" s="179"/>
      <c r="AO8" s="180">
        <f t="shared" si="3"/>
        <v>2</v>
      </c>
      <c r="AP8" s="76"/>
      <c r="AQ8" s="36"/>
      <c r="AR8" s="172"/>
      <c r="AS8" s="177"/>
      <c r="AT8" s="178"/>
      <c r="AU8" s="178">
        <v>8</v>
      </c>
      <c r="AV8" s="178"/>
      <c r="AW8" s="178"/>
      <c r="AX8" s="179"/>
      <c r="AY8" s="180">
        <f t="shared" si="4"/>
        <v>8</v>
      </c>
      <c r="AZ8" s="76"/>
      <c r="BA8" s="36">
        <v>20</v>
      </c>
      <c r="BB8" s="76"/>
      <c r="BC8" s="36">
        <v>10</v>
      </c>
      <c r="BD8" s="76"/>
      <c r="BE8" s="36"/>
      <c r="BF8" s="172"/>
      <c r="BG8" s="177"/>
      <c r="BH8" s="178"/>
      <c r="BI8" s="178">
        <v>40</v>
      </c>
      <c r="BJ8" s="178"/>
      <c r="BK8" s="178"/>
      <c r="BL8" s="179"/>
      <c r="BM8" s="180">
        <f t="shared" si="5"/>
        <v>40</v>
      </c>
      <c r="BN8" s="172"/>
      <c r="BO8" s="177"/>
      <c r="BP8" s="178"/>
      <c r="BQ8" s="178">
        <v>1</v>
      </c>
      <c r="BR8" s="178"/>
      <c r="BS8" s="178"/>
      <c r="BT8" s="179"/>
      <c r="BU8" s="180">
        <f t="shared" si="6"/>
        <v>1</v>
      </c>
      <c r="BV8" s="76"/>
      <c r="BW8" s="36">
        <v>12</v>
      </c>
      <c r="BX8" s="75"/>
      <c r="BY8" s="212">
        <v>65</v>
      </c>
      <c r="BZ8" s="212">
        <v>2</v>
      </c>
      <c r="CA8" s="158"/>
      <c r="CB8" s="156">
        <v>4</v>
      </c>
      <c r="CC8" s="158"/>
      <c r="CD8" s="156">
        <v>2</v>
      </c>
      <c r="CE8" s="156"/>
      <c r="CF8" s="156">
        <v>10</v>
      </c>
      <c r="CG8" s="157">
        <v>1</v>
      </c>
      <c r="CH8" s="213">
        <f t="shared" si="7"/>
        <v>84</v>
      </c>
    </row>
    <row r="9" spans="1:86" ht="12.75" customHeight="1">
      <c r="A9" s="145">
        <v>6</v>
      </c>
      <c r="B9" s="150">
        <v>6</v>
      </c>
      <c r="C9" s="135" t="s">
        <v>370</v>
      </c>
      <c r="D9" s="221">
        <f t="shared" si="0"/>
        <v>169</v>
      </c>
      <c r="E9" s="75"/>
      <c r="F9" s="199">
        <v>1</v>
      </c>
      <c r="G9" s="156"/>
      <c r="H9" s="197">
        <v>1</v>
      </c>
      <c r="I9" s="156"/>
      <c r="J9" s="197">
        <v>1</v>
      </c>
      <c r="K9" s="197">
        <v>1</v>
      </c>
      <c r="L9" s="197">
        <v>1</v>
      </c>
      <c r="M9" s="202">
        <v>1</v>
      </c>
      <c r="N9" s="164">
        <f t="shared" si="1"/>
        <v>6</v>
      </c>
      <c r="O9" s="75"/>
      <c r="P9" s="155">
        <v>1</v>
      </c>
      <c r="Q9" s="156"/>
      <c r="R9" s="156">
        <v>4</v>
      </c>
      <c r="S9" s="158"/>
      <c r="T9" s="156">
        <v>144</v>
      </c>
      <c r="U9" s="156">
        <v>1</v>
      </c>
      <c r="V9" s="156">
        <v>1</v>
      </c>
      <c r="W9" s="157">
        <v>1</v>
      </c>
      <c r="X9" s="76"/>
      <c r="Y9" s="36">
        <v>9</v>
      </c>
      <c r="Z9" s="172"/>
      <c r="AA9" s="177"/>
      <c r="AB9" s="178"/>
      <c r="AC9" s="178">
        <v>1</v>
      </c>
      <c r="AD9" s="178"/>
      <c r="AE9" s="178">
        <v>1</v>
      </c>
      <c r="AF9" s="179"/>
      <c r="AG9" s="180">
        <f t="shared" si="2"/>
        <v>2</v>
      </c>
      <c r="AH9" s="172"/>
      <c r="AI9" s="177"/>
      <c r="AJ9" s="178"/>
      <c r="AK9" s="178">
        <v>1</v>
      </c>
      <c r="AL9" s="178"/>
      <c r="AM9" s="178">
        <v>23</v>
      </c>
      <c r="AN9" s="179">
        <v>1</v>
      </c>
      <c r="AO9" s="180">
        <f t="shared" si="3"/>
        <v>25</v>
      </c>
      <c r="AP9" s="76"/>
      <c r="AQ9" s="36">
        <v>10</v>
      </c>
      <c r="AR9" s="172"/>
      <c r="AS9" s="177"/>
      <c r="AT9" s="178"/>
      <c r="AU9" s="178"/>
      <c r="AV9" s="178"/>
      <c r="AW9" s="178">
        <v>30</v>
      </c>
      <c r="AX9" s="179"/>
      <c r="AY9" s="180">
        <f t="shared" si="4"/>
        <v>30</v>
      </c>
      <c r="AZ9" s="76"/>
      <c r="BA9" s="36">
        <v>20</v>
      </c>
      <c r="BB9" s="76"/>
      <c r="BC9" s="36">
        <v>10</v>
      </c>
      <c r="BD9" s="76"/>
      <c r="BE9" s="36">
        <v>10</v>
      </c>
      <c r="BF9" s="172"/>
      <c r="BG9" s="177"/>
      <c r="BH9" s="178"/>
      <c r="BI9" s="178"/>
      <c r="BJ9" s="178"/>
      <c r="BK9" s="178"/>
      <c r="BL9" s="179"/>
      <c r="BM9" s="180">
        <f t="shared" si="5"/>
        <v>0</v>
      </c>
      <c r="BN9" s="172"/>
      <c r="BO9" s="177"/>
      <c r="BP9" s="178"/>
      <c r="BQ9" s="178">
        <v>1</v>
      </c>
      <c r="BR9" s="178"/>
      <c r="BS9" s="178">
        <v>17</v>
      </c>
      <c r="BT9" s="179"/>
      <c r="BU9" s="180">
        <f t="shared" si="6"/>
        <v>18</v>
      </c>
      <c r="BV9" s="76"/>
      <c r="BW9" s="36">
        <v>10</v>
      </c>
      <c r="BX9" s="75"/>
      <c r="BY9" s="212">
        <v>10</v>
      </c>
      <c r="BZ9" s="212">
        <v>1</v>
      </c>
      <c r="CA9" s="158"/>
      <c r="CB9" s="156">
        <v>1</v>
      </c>
      <c r="CC9" s="158"/>
      <c r="CD9" s="156">
        <v>13</v>
      </c>
      <c r="CE9" s="156"/>
      <c r="CF9" s="156"/>
      <c r="CG9" s="157"/>
      <c r="CH9" s="213">
        <f t="shared" si="7"/>
        <v>25</v>
      </c>
    </row>
    <row r="10" spans="1:86" ht="12.75" customHeight="1">
      <c r="A10" s="145">
        <v>7</v>
      </c>
      <c r="B10" s="150">
        <v>9</v>
      </c>
      <c r="C10" s="134" t="s">
        <v>27</v>
      </c>
      <c r="D10" s="221">
        <f t="shared" si="0"/>
        <v>135</v>
      </c>
      <c r="E10" s="75"/>
      <c r="F10" s="199">
        <v>2</v>
      </c>
      <c r="G10" s="156"/>
      <c r="H10" s="197">
        <v>3</v>
      </c>
      <c r="I10" s="197">
        <v>1</v>
      </c>
      <c r="J10" s="197">
        <v>2</v>
      </c>
      <c r="K10" s="197">
        <v>1</v>
      </c>
      <c r="L10" s="197">
        <v>2</v>
      </c>
      <c r="M10" s="157"/>
      <c r="N10" s="164">
        <f t="shared" si="1"/>
        <v>11</v>
      </c>
      <c r="O10" s="75"/>
      <c r="P10" s="155">
        <v>3</v>
      </c>
      <c r="Q10" s="156"/>
      <c r="R10" s="156">
        <v>28</v>
      </c>
      <c r="S10" s="158">
        <v>27</v>
      </c>
      <c r="T10" s="156">
        <v>8</v>
      </c>
      <c r="U10" s="156">
        <v>1</v>
      </c>
      <c r="V10" s="156">
        <v>5</v>
      </c>
      <c r="W10" s="157"/>
      <c r="X10" s="76"/>
      <c r="Y10" s="36">
        <v>4</v>
      </c>
      <c r="Z10" s="172"/>
      <c r="AA10" s="177"/>
      <c r="AB10" s="178"/>
      <c r="AC10" s="178"/>
      <c r="AD10" s="178">
        <v>10</v>
      </c>
      <c r="AE10" s="178"/>
      <c r="AF10" s="179"/>
      <c r="AG10" s="180">
        <f t="shared" si="2"/>
        <v>10</v>
      </c>
      <c r="AH10" s="172"/>
      <c r="AI10" s="177"/>
      <c r="AJ10" s="178"/>
      <c r="AK10" s="178">
        <v>2</v>
      </c>
      <c r="AL10" s="178">
        <v>15</v>
      </c>
      <c r="AM10" s="178">
        <v>1</v>
      </c>
      <c r="AN10" s="179"/>
      <c r="AO10" s="180">
        <f t="shared" si="3"/>
        <v>18</v>
      </c>
      <c r="AP10" s="76"/>
      <c r="AQ10" s="36"/>
      <c r="AR10" s="172"/>
      <c r="AS10" s="177"/>
      <c r="AT10" s="178"/>
      <c r="AU10" s="178"/>
      <c r="AV10" s="178"/>
      <c r="AW10" s="178"/>
      <c r="AX10" s="179"/>
      <c r="AY10" s="180">
        <f t="shared" si="4"/>
        <v>0</v>
      </c>
      <c r="AZ10" s="76"/>
      <c r="BA10" s="36"/>
      <c r="BB10" s="76"/>
      <c r="BC10" s="36">
        <v>10</v>
      </c>
      <c r="BD10" s="76"/>
      <c r="BE10" s="36"/>
      <c r="BF10" s="172"/>
      <c r="BG10" s="177"/>
      <c r="BH10" s="178"/>
      <c r="BI10" s="178"/>
      <c r="BJ10" s="178"/>
      <c r="BK10" s="178"/>
      <c r="BL10" s="179"/>
      <c r="BM10" s="180">
        <f t="shared" si="5"/>
        <v>0</v>
      </c>
      <c r="BN10" s="172"/>
      <c r="BO10" s="177"/>
      <c r="BP10" s="178"/>
      <c r="BQ10" s="178"/>
      <c r="BR10" s="178">
        <v>1</v>
      </c>
      <c r="BS10" s="178"/>
      <c r="BT10" s="179"/>
      <c r="BU10" s="180">
        <f t="shared" si="6"/>
        <v>1</v>
      </c>
      <c r="BV10" s="76"/>
      <c r="BW10" s="36">
        <v>6</v>
      </c>
      <c r="BX10" s="75"/>
      <c r="BY10" s="212">
        <v>70</v>
      </c>
      <c r="BZ10" s="212">
        <v>2</v>
      </c>
      <c r="CA10" s="158"/>
      <c r="CB10" s="156">
        <v>7</v>
      </c>
      <c r="CC10" s="158"/>
      <c r="CD10" s="156">
        <v>1</v>
      </c>
      <c r="CE10" s="156">
        <v>1</v>
      </c>
      <c r="CF10" s="156">
        <v>5</v>
      </c>
      <c r="CG10" s="157"/>
      <c r="CH10" s="213">
        <f t="shared" si="7"/>
        <v>86</v>
      </c>
    </row>
    <row r="11" spans="1:86" ht="12.75" customHeight="1">
      <c r="A11" s="145">
        <v>8</v>
      </c>
      <c r="B11" s="150">
        <v>5</v>
      </c>
      <c r="C11" s="134" t="s">
        <v>24</v>
      </c>
      <c r="D11" s="227">
        <f t="shared" si="0"/>
        <v>108</v>
      </c>
      <c r="E11" s="75"/>
      <c r="F11" s="155"/>
      <c r="G11" s="156"/>
      <c r="H11" s="156"/>
      <c r="I11" s="156"/>
      <c r="J11" s="197">
        <v>2</v>
      </c>
      <c r="K11" s="156"/>
      <c r="L11" s="197">
        <v>1</v>
      </c>
      <c r="M11" s="157"/>
      <c r="N11" s="164">
        <f t="shared" si="1"/>
        <v>3</v>
      </c>
      <c r="O11" s="75"/>
      <c r="P11" s="155"/>
      <c r="Q11" s="156"/>
      <c r="R11" s="156"/>
      <c r="S11" s="158"/>
      <c r="T11" s="156">
        <v>106</v>
      </c>
      <c r="U11" s="156"/>
      <c r="V11" s="156">
        <v>2</v>
      </c>
      <c r="W11" s="157"/>
      <c r="X11" s="76"/>
      <c r="Y11" s="36">
        <v>4</v>
      </c>
      <c r="Z11" s="172"/>
      <c r="AA11" s="177"/>
      <c r="AB11" s="178"/>
      <c r="AC11" s="178"/>
      <c r="AD11" s="178"/>
      <c r="AE11" s="178">
        <v>20</v>
      </c>
      <c r="AF11" s="179"/>
      <c r="AG11" s="180">
        <f t="shared" si="2"/>
        <v>20</v>
      </c>
      <c r="AH11" s="172"/>
      <c r="AI11" s="177"/>
      <c r="AJ11" s="178"/>
      <c r="AK11" s="178"/>
      <c r="AL11" s="178"/>
      <c r="AM11" s="178">
        <v>12</v>
      </c>
      <c r="AN11" s="179"/>
      <c r="AO11" s="180">
        <f t="shared" si="3"/>
        <v>12</v>
      </c>
      <c r="AP11" s="76"/>
      <c r="AQ11" s="36">
        <v>10</v>
      </c>
      <c r="AR11" s="172"/>
      <c r="AS11" s="177"/>
      <c r="AT11" s="178"/>
      <c r="AU11" s="178"/>
      <c r="AV11" s="178"/>
      <c r="AW11" s="178">
        <v>20</v>
      </c>
      <c r="AX11" s="179"/>
      <c r="AY11" s="180">
        <f t="shared" si="4"/>
        <v>20</v>
      </c>
      <c r="AZ11" s="76"/>
      <c r="BA11" s="36">
        <v>20</v>
      </c>
      <c r="BB11" s="76"/>
      <c r="BC11" s="36"/>
      <c r="BD11" s="76"/>
      <c r="BE11" s="36">
        <v>10</v>
      </c>
      <c r="BF11" s="172"/>
      <c r="BG11" s="177"/>
      <c r="BH11" s="178"/>
      <c r="BI11" s="178"/>
      <c r="BJ11" s="178"/>
      <c r="BK11" s="178">
        <v>10</v>
      </c>
      <c r="BL11" s="179"/>
      <c r="BM11" s="180">
        <f t="shared" si="5"/>
        <v>10</v>
      </c>
      <c r="BN11" s="172"/>
      <c r="BO11" s="177"/>
      <c r="BP11" s="178"/>
      <c r="BQ11" s="178"/>
      <c r="BR11" s="178"/>
      <c r="BS11" s="178">
        <v>2</v>
      </c>
      <c r="BT11" s="179"/>
      <c r="BU11" s="180">
        <f t="shared" si="6"/>
        <v>2</v>
      </c>
      <c r="BV11" s="76"/>
      <c r="BW11" s="36"/>
      <c r="BX11" s="75"/>
      <c r="BY11" s="237"/>
      <c r="BZ11" s="212"/>
      <c r="CA11" s="158"/>
      <c r="CB11" s="156"/>
      <c r="CC11" s="158"/>
      <c r="CD11" s="156"/>
      <c r="CE11" s="156"/>
      <c r="CF11" s="156"/>
      <c r="CG11" s="157"/>
      <c r="CH11" s="213">
        <f t="shared" si="7"/>
        <v>0</v>
      </c>
    </row>
    <row r="12" spans="1:86" ht="12.75" customHeight="1">
      <c r="A12" s="145">
        <v>9</v>
      </c>
      <c r="B12" s="150">
        <v>7</v>
      </c>
      <c r="C12" s="135" t="s">
        <v>32</v>
      </c>
      <c r="D12" s="223">
        <f t="shared" si="0"/>
        <v>94</v>
      </c>
      <c r="E12" s="75"/>
      <c r="F12" s="155"/>
      <c r="G12" s="156"/>
      <c r="H12" s="156"/>
      <c r="I12" s="156"/>
      <c r="J12" s="156"/>
      <c r="K12" s="197">
        <v>2</v>
      </c>
      <c r="L12" s="156"/>
      <c r="M12" s="157"/>
      <c r="N12" s="164">
        <f t="shared" si="1"/>
        <v>2</v>
      </c>
      <c r="O12" s="75"/>
      <c r="P12" s="155"/>
      <c r="Q12" s="156"/>
      <c r="R12" s="156"/>
      <c r="S12" s="158"/>
      <c r="T12" s="156">
        <v>12</v>
      </c>
      <c r="U12" s="156">
        <v>82</v>
      </c>
      <c r="V12" s="156"/>
      <c r="W12" s="157"/>
      <c r="X12" s="76"/>
      <c r="Y12" s="36"/>
      <c r="Z12" s="172"/>
      <c r="AA12" s="177"/>
      <c r="AB12" s="178"/>
      <c r="AC12" s="178"/>
      <c r="AD12" s="178"/>
      <c r="AE12" s="178"/>
      <c r="AF12" s="179">
        <v>10</v>
      </c>
      <c r="AG12" s="180">
        <f t="shared" si="2"/>
        <v>10</v>
      </c>
      <c r="AH12" s="172"/>
      <c r="AI12" s="177"/>
      <c r="AJ12" s="178"/>
      <c r="AK12" s="178"/>
      <c r="AL12" s="178"/>
      <c r="AM12" s="178">
        <v>2</v>
      </c>
      <c r="AN12" s="179">
        <v>10</v>
      </c>
      <c r="AO12" s="180">
        <f t="shared" si="3"/>
        <v>12</v>
      </c>
      <c r="AP12" s="76"/>
      <c r="AQ12" s="36">
        <v>10</v>
      </c>
      <c r="AR12" s="172"/>
      <c r="AS12" s="177"/>
      <c r="AT12" s="178"/>
      <c r="AU12" s="178"/>
      <c r="AV12" s="178"/>
      <c r="AW12" s="178"/>
      <c r="AX12" s="179">
        <v>1</v>
      </c>
      <c r="AY12" s="180">
        <f t="shared" si="4"/>
        <v>1</v>
      </c>
      <c r="AZ12" s="76"/>
      <c r="BA12" s="36">
        <v>20</v>
      </c>
      <c r="BB12" s="76"/>
      <c r="BC12" s="36"/>
      <c r="BD12" s="76"/>
      <c r="BE12" s="36">
        <v>10</v>
      </c>
      <c r="BF12" s="172"/>
      <c r="BG12" s="177"/>
      <c r="BH12" s="178"/>
      <c r="BI12" s="178"/>
      <c r="BJ12" s="178"/>
      <c r="BK12" s="178"/>
      <c r="BL12" s="179"/>
      <c r="BM12" s="180">
        <f t="shared" si="5"/>
        <v>0</v>
      </c>
      <c r="BN12" s="172"/>
      <c r="BO12" s="177"/>
      <c r="BP12" s="178"/>
      <c r="BQ12" s="178"/>
      <c r="BR12" s="178"/>
      <c r="BS12" s="178"/>
      <c r="BT12" s="179">
        <v>1</v>
      </c>
      <c r="BU12" s="180">
        <f t="shared" si="6"/>
        <v>1</v>
      </c>
      <c r="BV12" s="76"/>
      <c r="BW12" s="36">
        <v>30</v>
      </c>
      <c r="BX12" s="75"/>
      <c r="BY12" s="237"/>
      <c r="BZ12" s="212"/>
      <c r="CA12" s="158"/>
      <c r="CB12" s="156"/>
      <c r="CC12" s="158"/>
      <c r="CD12" s="156"/>
      <c r="CE12" s="156"/>
      <c r="CF12" s="156"/>
      <c r="CG12" s="157"/>
      <c r="CH12" s="213">
        <f t="shared" si="7"/>
        <v>0</v>
      </c>
    </row>
    <row r="13" spans="1:86" ht="12.75" customHeight="1">
      <c r="A13" s="145">
        <v>10</v>
      </c>
      <c r="B13" s="150">
        <v>13</v>
      </c>
      <c r="C13" s="134" t="s">
        <v>25</v>
      </c>
      <c r="D13" s="221">
        <f t="shared" si="0"/>
        <v>89</v>
      </c>
      <c r="E13" s="75"/>
      <c r="F13" s="199">
        <v>2</v>
      </c>
      <c r="G13" s="156"/>
      <c r="H13" s="156"/>
      <c r="I13" s="156"/>
      <c r="J13" s="197">
        <v>1</v>
      </c>
      <c r="K13" s="197">
        <v>1</v>
      </c>
      <c r="L13" s="197">
        <v>2</v>
      </c>
      <c r="M13" s="157"/>
      <c r="N13" s="164">
        <f t="shared" si="1"/>
        <v>6</v>
      </c>
      <c r="O13" s="75"/>
      <c r="P13" s="155">
        <v>20</v>
      </c>
      <c r="Q13" s="156"/>
      <c r="R13" s="156"/>
      <c r="S13" s="158"/>
      <c r="T13" s="156">
        <v>2</v>
      </c>
      <c r="U13" s="156">
        <v>6</v>
      </c>
      <c r="V13" s="156">
        <v>2</v>
      </c>
      <c r="W13" s="157"/>
      <c r="X13" s="76"/>
      <c r="Y13" s="36"/>
      <c r="Z13" s="172"/>
      <c r="AA13" s="177"/>
      <c r="AB13" s="178"/>
      <c r="AC13" s="178"/>
      <c r="AD13" s="178"/>
      <c r="AE13" s="178"/>
      <c r="AF13" s="179"/>
      <c r="AG13" s="180">
        <f t="shared" si="2"/>
        <v>0</v>
      </c>
      <c r="AH13" s="172"/>
      <c r="AI13" s="177">
        <v>7</v>
      </c>
      <c r="AJ13" s="178"/>
      <c r="AK13" s="178"/>
      <c r="AL13" s="178"/>
      <c r="AM13" s="178">
        <v>1</v>
      </c>
      <c r="AN13" s="179">
        <v>1</v>
      </c>
      <c r="AO13" s="180">
        <f t="shared" si="3"/>
        <v>9</v>
      </c>
      <c r="AP13" s="76"/>
      <c r="AQ13" s="36">
        <v>10</v>
      </c>
      <c r="AR13" s="172"/>
      <c r="AS13" s="177">
        <v>1</v>
      </c>
      <c r="AT13" s="178"/>
      <c r="AU13" s="178"/>
      <c r="AV13" s="178"/>
      <c r="AW13" s="178"/>
      <c r="AX13" s="179"/>
      <c r="AY13" s="180">
        <f t="shared" si="4"/>
        <v>1</v>
      </c>
      <c r="AZ13" s="76"/>
      <c r="BA13" s="36"/>
      <c r="BB13" s="76"/>
      <c r="BC13" s="36"/>
      <c r="BD13" s="76"/>
      <c r="BE13" s="36"/>
      <c r="BF13" s="172"/>
      <c r="BG13" s="177"/>
      <c r="BH13" s="178"/>
      <c r="BI13" s="178"/>
      <c r="BJ13" s="178"/>
      <c r="BK13" s="178"/>
      <c r="BL13" s="179"/>
      <c r="BM13" s="180">
        <f t="shared" si="5"/>
        <v>0</v>
      </c>
      <c r="BN13" s="172"/>
      <c r="BO13" s="177"/>
      <c r="BP13" s="178"/>
      <c r="BQ13" s="178"/>
      <c r="BR13" s="178"/>
      <c r="BS13" s="178">
        <v>1</v>
      </c>
      <c r="BT13" s="179"/>
      <c r="BU13" s="180">
        <f t="shared" si="6"/>
        <v>1</v>
      </c>
      <c r="BV13" s="76"/>
      <c r="BW13" s="36">
        <v>4</v>
      </c>
      <c r="BX13" s="75"/>
      <c r="BY13" s="212">
        <v>60</v>
      </c>
      <c r="BZ13" s="212">
        <v>3</v>
      </c>
      <c r="CA13" s="158"/>
      <c r="CB13" s="156"/>
      <c r="CC13" s="158"/>
      <c r="CD13" s="156"/>
      <c r="CE13" s="156"/>
      <c r="CF13" s="156">
        <v>1</v>
      </c>
      <c r="CG13" s="157"/>
      <c r="CH13" s="213">
        <f t="shared" si="7"/>
        <v>64</v>
      </c>
    </row>
    <row r="14" spans="1:86" ht="12.75" customHeight="1">
      <c r="A14" s="145">
        <v>11</v>
      </c>
      <c r="B14" s="150">
        <v>15</v>
      </c>
      <c r="C14" s="135" t="s">
        <v>21</v>
      </c>
      <c r="D14" s="223">
        <f t="shared" si="0"/>
        <v>85</v>
      </c>
      <c r="E14" s="75"/>
      <c r="F14" s="155"/>
      <c r="G14" s="156"/>
      <c r="H14" s="197">
        <v>1</v>
      </c>
      <c r="I14" s="158"/>
      <c r="J14" s="197">
        <v>1</v>
      </c>
      <c r="K14" s="156"/>
      <c r="L14" s="156"/>
      <c r="M14" s="157"/>
      <c r="N14" s="164">
        <f t="shared" si="1"/>
        <v>2</v>
      </c>
      <c r="O14" s="75"/>
      <c r="P14" s="155"/>
      <c r="Q14" s="156"/>
      <c r="R14" s="156">
        <v>18</v>
      </c>
      <c r="S14" s="158"/>
      <c r="T14" s="156">
        <v>67</v>
      </c>
      <c r="U14" s="156"/>
      <c r="V14" s="156"/>
      <c r="W14" s="157"/>
      <c r="X14" s="76"/>
      <c r="Y14" s="36"/>
      <c r="Z14" s="172"/>
      <c r="AA14" s="177"/>
      <c r="AB14" s="178"/>
      <c r="AC14" s="178"/>
      <c r="AD14" s="178"/>
      <c r="AE14" s="178">
        <v>10</v>
      </c>
      <c r="AF14" s="179"/>
      <c r="AG14" s="180">
        <f t="shared" si="2"/>
        <v>10</v>
      </c>
      <c r="AH14" s="172"/>
      <c r="AI14" s="177"/>
      <c r="AJ14" s="178"/>
      <c r="AK14" s="178">
        <v>6</v>
      </c>
      <c r="AL14" s="178"/>
      <c r="AM14" s="178">
        <v>15</v>
      </c>
      <c r="AN14" s="179"/>
      <c r="AO14" s="180">
        <f t="shared" si="3"/>
        <v>21</v>
      </c>
      <c r="AP14" s="76"/>
      <c r="AQ14" s="36">
        <v>20</v>
      </c>
      <c r="AR14" s="172"/>
      <c r="AS14" s="177"/>
      <c r="AT14" s="178"/>
      <c r="AU14" s="178">
        <v>1</v>
      </c>
      <c r="AV14" s="178"/>
      <c r="AW14" s="178">
        <v>1</v>
      </c>
      <c r="AX14" s="179"/>
      <c r="AY14" s="180">
        <f t="shared" si="4"/>
        <v>2</v>
      </c>
      <c r="AZ14" s="76"/>
      <c r="BA14" s="36">
        <v>20</v>
      </c>
      <c r="BB14" s="76"/>
      <c r="BC14" s="36"/>
      <c r="BD14" s="76"/>
      <c r="BE14" s="36">
        <v>10</v>
      </c>
      <c r="BF14" s="172"/>
      <c r="BG14" s="177"/>
      <c r="BH14" s="178"/>
      <c r="BI14" s="178"/>
      <c r="BJ14" s="178"/>
      <c r="BK14" s="178"/>
      <c r="BL14" s="179"/>
      <c r="BM14" s="180">
        <f t="shared" si="5"/>
        <v>0</v>
      </c>
      <c r="BN14" s="172"/>
      <c r="BO14" s="177"/>
      <c r="BP14" s="178"/>
      <c r="BQ14" s="178">
        <v>1</v>
      </c>
      <c r="BR14" s="178"/>
      <c r="BS14" s="178">
        <v>1</v>
      </c>
      <c r="BT14" s="179"/>
      <c r="BU14" s="180">
        <f t="shared" si="6"/>
        <v>2</v>
      </c>
      <c r="BV14" s="76"/>
      <c r="BW14" s="36"/>
      <c r="BX14" s="75"/>
      <c r="BY14" s="237"/>
      <c r="BZ14" s="212"/>
      <c r="CA14" s="158"/>
      <c r="CB14" s="156"/>
      <c r="CC14" s="158"/>
      <c r="CD14" s="156"/>
      <c r="CE14" s="156"/>
      <c r="CF14" s="156"/>
      <c r="CG14" s="157"/>
      <c r="CH14" s="213">
        <f t="shared" si="7"/>
        <v>0</v>
      </c>
    </row>
    <row r="15" spans="1:86" ht="12.75" customHeight="1">
      <c r="A15" s="146">
        <v>12</v>
      </c>
      <c r="B15" s="150">
        <v>21</v>
      </c>
      <c r="C15" s="137" t="s">
        <v>37</v>
      </c>
      <c r="D15" s="221">
        <f t="shared" si="0"/>
        <v>66</v>
      </c>
      <c r="E15" s="75"/>
      <c r="F15" s="155"/>
      <c r="G15" s="156"/>
      <c r="H15" s="197">
        <v>4</v>
      </c>
      <c r="I15" s="158"/>
      <c r="J15" s="197">
        <v>1</v>
      </c>
      <c r="K15" s="156"/>
      <c r="L15" s="197">
        <v>1</v>
      </c>
      <c r="M15" s="202">
        <v>1</v>
      </c>
      <c r="N15" s="164">
        <f t="shared" si="1"/>
        <v>7</v>
      </c>
      <c r="O15" s="75"/>
      <c r="P15" s="155"/>
      <c r="Q15" s="156"/>
      <c r="R15" s="156">
        <v>4</v>
      </c>
      <c r="S15" s="158"/>
      <c r="T15" s="156">
        <v>1</v>
      </c>
      <c r="U15" s="156"/>
      <c r="V15" s="156">
        <v>1</v>
      </c>
      <c r="W15" s="157">
        <v>1</v>
      </c>
      <c r="X15" s="76"/>
      <c r="Y15" s="36"/>
      <c r="Z15" s="172"/>
      <c r="AA15" s="177"/>
      <c r="AB15" s="178"/>
      <c r="AC15" s="178"/>
      <c r="AD15" s="178"/>
      <c r="AE15" s="178"/>
      <c r="AF15" s="179"/>
      <c r="AG15" s="180">
        <f t="shared" si="2"/>
        <v>0</v>
      </c>
      <c r="AH15" s="172"/>
      <c r="AI15" s="177"/>
      <c r="AJ15" s="178"/>
      <c r="AK15" s="178"/>
      <c r="AL15" s="178"/>
      <c r="AM15" s="178"/>
      <c r="AN15" s="179"/>
      <c r="AO15" s="180">
        <f t="shared" si="3"/>
        <v>0</v>
      </c>
      <c r="AP15" s="76"/>
      <c r="AQ15" s="36"/>
      <c r="AR15" s="172"/>
      <c r="AS15" s="177"/>
      <c r="AT15" s="178"/>
      <c r="AU15" s="178"/>
      <c r="AV15" s="178"/>
      <c r="AW15" s="178"/>
      <c r="AX15" s="179"/>
      <c r="AY15" s="180">
        <f t="shared" si="4"/>
        <v>0</v>
      </c>
      <c r="AZ15" s="76"/>
      <c r="BA15" s="36"/>
      <c r="BB15" s="76"/>
      <c r="BC15" s="36"/>
      <c r="BD15" s="76"/>
      <c r="BE15" s="36"/>
      <c r="BF15" s="172"/>
      <c r="BG15" s="177"/>
      <c r="BH15" s="178"/>
      <c r="BI15" s="178"/>
      <c r="BJ15" s="178"/>
      <c r="BK15" s="178"/>
      <c r="BL15" s="179"/>
      <c r="BM15" s="180">
        <f t="shared" si="5"/>
        <v>0</v>
      </c>
      <c r="BN15" s="172"/>
      <c r="BO15" s="177"/>
      <c r="BP15" s="178"/>
      <c r="BQ15" s="178"/>
      <c r="BR15" s="178"/>
      <c r="BS15" s="178"/>
      <c r="BT15" s="179"/>
      <c r="BU15" s="180">
        <f t="shared" si="6"/>
        <v>0</v>
      </c>
      <c r="BV15" s="76"/>
      <c r="BW15" s="36"/>
      <c r="BX15" s="75"/>
      <c r="BY15" s="212">
        <v>60</v>
      </c>
      <c r="BZ15" s="212"/>
      <c r="CA15" s="158"/>
      <c r="CB15" s="156">
        <v>4</v>
      </c>
      <c r="CC15" s="158"/>
      <c r="CD15" s="156"/>
      <c r="CE15" s="156"/>
      <c r="CF15" s="156">
        <v>1</v>
      </c>
      <c r="CG15" s="157">
        <v>1</v>
      </c>
      <c r="CH15" s="213">
        <f t="shared" si="7"/>
        <v>66</v>
      </c>
    </row>
    <row r="16" spans="1:86" ht="12.75" customHeight="1">
      <c r="A16" s="146">
        <v>13</v>
      </c>
      <c r="B16" s="150">
        <v>20</v>
      </c>
      <c r="C16" s="135" t="s">
        <v>26</v>
      </c>
      <c r="D16" s="223">
        <f t="shared" si="0"/>
        <v>46</v>
      </c>
      <c r="E16" s="75"/>
      <c r="F16" s="199">
        <v>1</v>
      </c>
      <c r="G16" s="156"/>
      <c r="H16" s="156"/>
      <c r="I16" s="197">
        <v>1</v>
      </c>
      <c r="J16" s="197">
        <v>2</v>
      </c>
      <c r="K16" s="197">
        <v>1</v>
      </c>
      <c r="L16" s="156"/>
      <c r="M16" s="157"/>
      <c r="N16" s="164">
        <f t="shared" si="1"/>
        <v>5</v>
      </c>
      <c r="O16" s="75"/>
      <c r="P16" s="155">
        <v>27</v>
      </c>
      <c r="Q16" s="156"/>
      <c r="R16" s="156"/>
      <c r="S16" s="158">
        <v>11</v>
      </c>
      <c r="T16" s="156">
        <v>4</v>
      </c>
      <c r="U16" s="156">
        <v>3</v>
      </c>
      <c r="V16" s="156"/>
      <c r="W16" s="157"/>
      <c r="X16" s="76"/>
      <c r="Y16" s="36">
        <v>3</v>
      </c>
      <c r="Z16" s="172"/>
      <c r="AA16" s="177">
        <v>10</v>
      </c>
      <c r="AB16" s="178"/>
      <c r="AC16" s="178"/>
      <c r="AD16" s="178"/>
      <c r="AE16" s="178"/>
      <c r="AF16" s="179"/>
      <c r="AG16" s="180">
        <f t="shared" si="2"/>
        <v>10</v>
      </c>
      <c r="AH16" s="172"/>
      <c r="AI16" s="177">
        <v>1</v>
      </c>
      <c r="AJ16" s="178"/>
      <c r="AK16" s="178"/>
      <c r="AL16" s="178">
        <v>10</v>
      </c>
      <c r="AM16" s="178">
        <v>2</v>
      </c>
      <c r="AN16" s="179">
        <v>1</v>
      </c>
      <c r="AO16" s="180">
        <f t="shared" si="3"/>
        <v>14</v>
      </c>
      <c r="AP16" s="76"/>
      <c r="AQ16" s="36">
        <v>10</v>
      </c>
      <c r="AR16" s="172"/>
      <c r="AS16" s="177">
        <v>1</v>
      </c>
      <c r="AT16" s="178"/>
      <c r="AU16" s="178"/>
      <c r="AV16" s="178"/>
      <c r="AW16" s="178"/>
      <c r="AX16" s="179"/>
      <c r="AY16" s="180">
        <f t="shared" si="4"/>
        <v>1</v>
      </c>
      <c r="AZ16" s="76"/>
      <c r="BA16" s="36"/>
      <c r="BB16" s="76"/>
      <c r="BC16" s="36"/>
      <c r="BD16" s="76"/>
      <c r="BE16" s="36"/>
      <c r="BF16" s="172"/>
      <c r="BG16" s="177"/>
      <c r="BH16" s="178"/>
      <c r="BI16" s="178"/>
      <c r="BJ16" s="178"/>
      <c r="BK16" s="178"/>
      <c r="BL16" s="179"/>
      <c r="BM16" s="180">
        <f t="shared" si="5"/>
        <v>0</v>
      </c>
      <c r="BN16" s="172"/>
      <c r="BO16" s="177">
        <v>6</v>
      </c>
      <c r="BP16" s="178"/>
      <c r="BQ16" s="178"/>
      <c r="BR16" s="178">
        <v>1</v>
      </c>
      <c r="BS16" s="178"/>
      <c r="BT16" s="179">
        <v>1</v>
      </c>
      <c r="BU16" s="180">
        <f t="shared" si="6"/>
        <v>8</v>
      </c>
      <c r="BV16" s="76"/>
      <c r="BW16" s="36"/>
      <c r="BX16" s="75"/>
      <c r="BY16" s="237"/>
      <c r="BZ16" s="212"/>
      <c r="CA16" s="158"/>
      <c r="CB16" s="156"/>
      <c r="CC16" s="158"/>
      <c r="CD16" s="156"/>
      <c r="CE16" s="156"/>
      <c r="CF16" s="156"/>
      <c r="CG16" s="157"/>
      <c r="CH16" s="213">
        <f t="shared" si="7"/>
        <v>0</v>
      </c>
    </row>
    <row r="17" spans="1:86" ht="12.75" customHeight="1">
      <c r="A17" s="146">
        <v>14</v>
      </c>
      <c r="B17" s="150">
        <v>12</v>
      </c>
      <c r="C17" s="134" t="s">
        <v>35</v>
      </c>
      <c r="D17" s="221">
        <f t="shared" si="0"/>
        <v>45</v>
      </c>
      <c r="E17" s="75"/>
      <c r="F17" s="199">
        <v>3</v>
      </c>
      <c r="G17" s="156"/>
      <c r="H17" s="197">
        <v>1</v>
      </c>
      <c r="I17" s="156"/>
      <c r="J17" s="197">
        <v>1</v>
      </c>
      <c r="K17" s="197">
        <v>2</v>
      </c>
      <c r="L17" s="197">
        <v>2</v>
      </c>
      <c r="M17" s="157"/>
      <c r="N17" s="164">
        <f t="shared" si="1"/>
        <v>9</v>
      </c>
      <c r="O17" s="75"/>
      <c r="P17" s="155">
        <v>2</v>
      </c>
      <c r="Q17" s="156"/>
      <c r="R17" s="156"/>
      <c r="S17" s="158"/>
      <c r="T17" s="156">
        <v>12</v>
      </c>
      <c r="U17" s="156">
        <v>17</v>
      </c>
      <c r="V17" s="156">
        <v>2</v>
      </c>
      <c r="W17" s="157"/>
      <c r="X17" s="76"/>
      <c r="Y17" s="36"/>
      <c r="Z17" s="172"/>
      <c r="AA17" s="177"/>
      <c r="AB17" s="178"/>
      <c r="AC17" s="178"/>
      <c r="AD17" s="178"/>
      <c r="AE17" s="178">
        <v>1</v>
      </c>
      <c r="AF17" s="179">
        <v>2</v>
      </c>
      <c r="AG17" s="180">
        <f t="shared" si="2"/>
        <v>3</v>
      </c>
      <c r="AH17" s="172"/>
      <c r="AI17" s="177">
        <v>1</v>
      </c>
      <c r="AJ17" s="178"/>
      <c r="AK17" s="178">
        <v>1</v>
      </c>
      <c r="AL17" s="178"/>
      <c r="AM17" s="178">
        <v>1</v>
      </c>
      <c r="AN17" s="179">
        <v>6</v>
      </c>
      <c r="AO17" s="180">
        <f t="shared" si="3"/>
        <v>9</v>
      </c>
      <c r="AP17" s="76"/>
      <c r="AQ17" s="36"/>
      <c r="AR17" s="172"/>
      <c r="AS17" s="177"/>
      <c r="AT17" s="178"/>
      <c r="AU17" s="178"/>
      <c r="AV17" s="178"/>
      <c r="AW17" s="178"/>
      <c r="AX17" s="179"/>
      <c r="AY17" s="180">
        <f t="shared" si="4"/>
        <v>0</v>
      </c>
      <c r="AZ17" s="76"/>
      <c r="BA17" s="36"/>
      <c r="BB17" s="76"/>
      <c r="BC17" s="36"/>
      <c r="BD17" s="76"/>
      <c r="BE17" s="36"/>
      <c r="BF17" s="172"/>
      <c r="BG17" s="177"/>
      <c r="BH17" s="178"/>
      <c r="BI17" s="178"/>
      <c r="BJ17" s="178"/>
      <c r="BK17" s="178"/>
      <c r="BL17" s="179"/>
      <c r="BM17" s="180">
        <f t="shared" si="5"/>
        <v>0</v>
      </c>
      <c r="BN17" s="172"/>
      <c r="BO17" s="177"/>
      <c r="BP17" s="178"/>
      <c r="BQ17" s="178"/>
      <c r="BR17" s="178"/>
      <c r="BS17" s="178">
        <v>1</v>
      </c>
      <c r="BT17" s="179"/>
      <c r="BU17" s="180">
        <f t="shared" si="6"/>
        <v>1</v>
      </c>
      <c r="BV17" s="76"/>
      <c r="BW17" s="36">
        <v>16</v>
      </c>
      <c r="BX17" s="75"/>
      <c r="BY17" s="212">
        <v>10</v>
      </c>
      <c r="BZ17" s="212">
        <v>2</v>
      </c>
      <c r="CA17" s="158"/>
      <c r="CB17" s="156"/>
      <c r="CC17" s="158"/>
      <c r="CD17" s="156">
        <v>1</v>
      </c>
      <c r="CE17" s="156">
        <v>1</v>
      </c>
      <c r="CF17" s="156">
        <v>2</v>
      </c>
      <c r="CG17" s="157"/>
      <c r="CH17" s="213">
        <f t="shared" si="7"/>
        <v>16</v>
      </c>
    </row>
    <row r="18" spans="1:86" ht="12.75" customHeight="1">
      <c r="A18" s="146">
        <v>15</v>
      </c>
      <c r="B18" s="152" t="s">
        <v>64</v>
      </c>
      <c r="C18" s="135" t="s">
        <v>36</v>
      </c>
      <c r="D18" s="223">
        <f t="shared" si="0"/>
        <v>42</v>
      </c>
      <c r="E18" s="75"/>
      <c r="F18" s="155"/>
      <c r="G18" s="156"/>
      <c r="H18" s="156"/>
      <c r="I18" s="158"/>
      <c r="J18" s="156"/>
      <c r="K18" s="197">
        <v>1</v>
      </c>
      <c r="L18" s="156"/>
      <c r="M18" s="157"/>
      <c r="N18" s="164">
        <f t="shared" si="1"/>
        <v>1</v>
      </c>
      <c r="O18" s="75"/>
      <c r="P18" s="155"/>
      <c r="Q18" s="156"/>
      <c r="R18" s="156"/>
      <c r="S18" s="158"/>
      <c r="T18" s="156"/>
      <c r="U18" s="156">
        <v>42</v>
      </c>
      <c r="V18" s="156"/>
      <c r="W18" s="157"/>
      <c r="X18" s="76"/>
      <c r="Y18" s="36">
        <v>1</v>
      </c>
      <c r="Z18" s="172"/>
      <c r="AA18" s="177"/>
      <c r="AB18" s="178"/>
      <c r="AC18" s="178"/>
      <c r="AD18" s="178"/>
      <c r="AE18" s="178"/>
      <c r="AF18" s="179"/>
      <c r="AG18" s="180">
        <f t="shared" si="2"/>
        <v>0</v>
      </c>
      <c r="AH18" s="172"/>
      <c r="AI18" s="177"/>
      <c r="AJ18" s="178"/>
      <c r="AK18" s="178"/>
      <c r="AL18" s="178"/>
      <c r="AM18" s="178"/>
      <c r="AN18" s="179">
        <v>20</v>
      </c>
      <c r="AO18" s="180">
        <f t="shared" si="3"/>
        <v>20</v>
      </c>
      <c r="AP18" s="76"/>
      <c r="AQ18" s="36">
        <v>10</v>
      </c>
      <c r="AR18" s="172"/>
      <c r="AS18" s="177"/>
      <c r="AT18" s="178"/>
      <c r="AU18" s="178"/>
      <c r="AV18" s="178"/>
      <c r="AW18" s="178"/>
      <c r="AX18" s="179">
        <v>1</v>
      </c>
      <c r="AY18" s="180">
        <f t="shared" si="4"/>
        <v>1</v>
      </c>
      <c r="AZ18" s="76"/>
      <c r="BA18" s="36"/>
      <c r="BB18" s="76"/>
      <c r="BC18" s="36"/>
      <c r="BD18" s="76"/>
      <c r="BE18" s="36">
        <v>10</v>
      </c>
      <c r="BF18" s="172"/>
      <c r="BG18" s="177"/>
      <c r="BH18" s="178"/>
      <c r="BI18" s="178"/>
      <c r="BJ18" s="178"/>
      <c r="BK18" s="178"/>
      <c r="BL18" s="179"/>
      <c r="BM18" s="180">
        <f t="shared" si="5"/>
        <v>0</v>
      </c>
      <c r="BN18" s="172"/>
      <c r="BO18" s="177"/>
      <c r="BP18" s="178"/>
      <c r="BQ18" s="178"/>
      <c r="BR18" s="178"/>
      <c r="BS18" s="178"/>
      <c r="BT18" s="179"/>
      <c r="BU18" s="180">
        <f t="shared" si="6"/>
        <v>0</v>
      </c>
      <c r="BV18" s="76"/>
      <c r="BW18" s="36"/>
      <c r="BX18" s="75"/>
      <c r="BY18" s="237"/>
      <c r="BZ18" s="212"/>
      <c r="CA18" s="158"/>
      <c r="CB18" s="156"/>
      <c r="CC18" s="158"/>
      <c r="CD18" s="156"/>
      <c r="CE18" s="156"/>
      <c r="CF18" s="156"/>
      <c r="CG18" s="157"/>
      <c r="CH18" s="213">
        <f t="shared" si="7"/>
        <v>0</v>
      </c>
    </row>
    <row r="19" spans="1:86" ht="12.75" customHeight="1">
      <c r="A19" s="146">
        <v>16</v>
      </c>
      <c r="B19" s="150">
        <v>11</v>
      </c>
      <c r="C19" s="134" t="s">
        <v>48</v>
      </c>
      <c r="D19" s="221">
        <f t="shared" si="0"/>
        <v>33</v>
      </c>
      <c r="E19" s="75"/>
      <c r="F19" s="199">
        <v>2</v>
      </c>
      <c r="G19" s="156"/>
      <c r="H19" s="197">
        <v>1</v>
      </c>
      <c r="I19" s="197">
        <v>2</v>
      </c>
      <c r="J19" s="197">
        <v>3</v>
      </c>
      <c r="K19" s="156"/>
      <c r="L19" s="197">
        <v>1</v>
      </c>
      <c r="M19" s="202">
        <v>1</v>
      </c>
      <c r="N19" s="164">
        <f t="shared" si="1"/>
        <v>10</v>
      </c>
      <c r="O19" s="75"/>
      <c r="P19" s="155">
        <v>2</v>
      </c>
      <c r="Q19" s="156"/>
      <c r="R19" s="156">
        <v>1</v>
      </c>
      <c r="S19" s="158">
        <v>15</v>
      </c>
      <c r="T19" s="156">
        <v>3</v>
      </c>
      <c r="U19" s="156"/>
      <c r="V19" s="156">
        <v>1</v>
      </c>
      <c r="W19" s="157">
        <v>5</v>
      </c>
      <c r="X19" s="76"/>
      <c r="Y19" s="36"/>
      <c r="Z19" s="172"/>
      <c r="AA19" s="177"/>
      <c r="AB19" s="178"/>
      <c r="AC19" s="178"/>
      <c r="AD19" s="178"/>
      <c r="AE19" s="178"/>
      <c r="AF19" s="179"/>
      <c r="AG19" s="180">
        <f t="shared" si="2"/>
        <v>0</v>
      </c>
      <c r="AH19" s="172"/>
      <c r="AI19" s="177"/>
      <c r="AJ19" s="178"/>
      <c r="AK19" s="178"/>
      <c r="AL19" s="178">
        <v>8</v>
      </c>
      <c r="AM19" s="178">
        <v>1</v>
      </c>
      <c r="AN19" s="179"/>
      <c r="AO19" s="180">
        <f t="shared" si="3"/>
        <v>9</v>
      </c>
      <c r="AP19" s="76"/>
      <c r="AQ19" s="36"/>
      <c r="AR19" s="172"/>
      <c r="AS19" s="177"/>
      <c r="AT19" s="178"/>
      <c r="AU19" s="178"/>
      <c r="AV19" s="178"/>
      <c r="AW19" s="178"/>
      <c r="AX19" s="179"/>
      <c r="AY19" s="180">
        <f t="shared" si="4"/>
        <v>0</v>
      </c>
      <c r="AZ19" s="76"/>
      <c r="BA19" s="36"/>
      <c r="BB19" s="76"/>
      <c r="BC19" s="36"/>
      <c r="BD19" s="76"/>
      <c r="BE19" s="36"/>
      <c r="BF19" s="172"/>
      <c r="BG19" s="177"/>
      <c r="BH19" s="178"/>
      <c r="BI19" s="178"/>
      <c r="BJ19" s="178"/>
      <c r="BK19" s="178"/>
      <c r="BL19" s="179"/>
      <c r="BM19" s="180">
        <f t="shared" si="5"/>
        <v>0</v>
      </c>
      <c r="BN19" s="172"/>
      <c r="BO19" s="177"/>
      <c r="BP19" s="178"/>
      <c r="BQ19" s="178"/>
      <c r="BR19" s="178">
        <v>6</v>
      </c>
      <c r="BS19" s="178"/>
      <c r="BT19" s="179"/>
      <c r="BU19" s="180">
        <f t="shared" si="6"/>
        <v>6</v>
      </c>
      <c r="BV19" s="76"/>
      <c r="BW19" s="36">
        <v>4</v>
      </c>
      <c r="BX19" s="75"/>
      <c r="BY19" s="212">
        <v>10</v>
      </c>
      <c r="BZ19" s="212">
        <v>2</v>
      </c>
      <c r="CA19" s="158"/>
      <c r="CB19" s="156"/>
      <c r="CC19" s="158"/>
      <c r="CD19" s="156">
        <v>2</v>
      </c>
      <c r="CE19" s="156"/>
      <c r="CF19" s="156"/>
      <c r="CG19" s="157"/>
      <c r="CH19" s="213">
        <f t="shared" si="7"/>
        <v>14</v>
      </c>
    </row>
    <row r="20" spans="1:86" ht="12.75" customHeight="1">
      <c r="A20" s="146">
        <v>17</v>
      </c>
      <c r="B20" s="151">
        <v>24</v>
      </c>
      <c r="C20" s="134" t="s">
        <v>33</v>
      </c>
      <c r="D20" s="223">
        <f t="shared" si="0"/>
        <v>30</v>
      </c>
      <c r="E20" s="75"/>
      <c r="F20" s="155"/>
      <c r="G20" s="197">
        <v>2</v>
      </c>
      <c r="H20" s="156"/>
      <c r="I20" s="197">
        <v>1</v>
      </c>
      <c r="J20" s="156"/>
      <c r="K20" s="156"/>
      <c r="L20" s="156"/>
      <c r="M20" s="202">
        <v>1</v>
      </c>
      <c r="N20" s="224">
        <f t="shared" si="1"/>
        <v>4</v>
      </c>
      <c r="O20" s="75"/>
      <c r="P20" s="164"/>
      <c r="Q20" s="156">
        <v>23</v>
      </c>
      <c r="R20" s="156"/>
      <c r="S20" s="158">
        <v>1</v>
      </c>
      <c r="T20" s="156"/>
      <c r="U20" s="156"/>
      <c r="V20" s="156"/>
      <c r="W20" s="157">
        <v>6</v>
      </c>
      <c r="X20" s="76"/>
      <c r="Y20" s="36">
        <v>1</v>
      </c>
      <c r="Z20" s="172"/>
      <c r="AA20" s="177"/>
      <c r="AB20" s="178"/>
      <c r="AC20" s="178"/>
      <c r="AD20" s="178"/>
      <c r="AE20" s="178"/>
      <c r="AF20" s="179"/>
      <c r="AG20" s="180">
        <f t="shared" si="2"/>
        <v>0</v>
      </c>
      <c r="AH20" s="172"/>
      <c r="AI20" s="177"/>
      <c r="AJ20" s="178"/>
      <c r="AK20" s="178"/>
      <c r="AL20" s="178"/>
      <c r="AM20" s="178"/>
      <c r="AN20" s="179"/>
      <c r="AO20" s="180">
        <f t="shared" si="3"/>
        <v>0</v>
      </c>
      <c r="AP20" s="76"/>
      <c r="AQ20" s="36"/>
      <c r="AR20" s="172"/>
      <c r="AS20" s="177"/>
      <c r="AT20" s="178"/>
      <c r="AU20" s="178"/>
      <c r="AV20" s="178"/>
      <c r="AW20" s="178"/>
      <c r="AX20" s="179"/>
      <c r="AY20" s="180">
        <f t="shared" si="4"/>
        <v>0</v>
      </c>
      <c r="AZ20" s="76"/>
      <c r="BA20" s="36"/>
      <c r="BB20" s="76"/>
      <c r="BC20" s="36"/>
      <c r="BD20" s="76"/>
      <c r="BE20" s="36"/>
      <c r="BF20" s="172"/>
      <c r="BG20" s="177"/>
      <c r="BH20" s="178"/>
      <c r="BI20" s="178"/>
      <c r="BJ20" s="178"/>
      <c r="BK20" s="178"/>
      <c r="BL20" s="179"/>
      <c r="BM20" s="180">
        <f t="shared" si="5"/>
        <v>0</v>
      </c>
      <c r="BN20" s="172"/>
      <c r="BO20" s="177"/>
      <c r="BP20" s="178">
        <v>23</v>
      </c>
      <c r="BQ20" s="178"/>
      <c r="BR20" s="178"/>
      <c r="BS20" s="178"/>
      <c r="BT20" s="179"/>
      <c r="BU20" s="180">
        <f t="shared" si="6"/>
        <v>23</v>
      </c>
      <c r="BV20" s="76"/>
      <c r="BW20" s="36">
        <v>6</v>
      </c>
      <c r="BX20" s="75"/>
      <c r="BY20" s="237"/>
      <c r="BZ20" s="212"/>
      <c r="CA20" s="158"/>
      <c r="CB20" s="156"/>
      <c r="CC20" s="158"/>
      <c r="CD20" s="156"/>
      <c r="CE20" s="156"/>
      <c r="CF20" s="156"/>
      <c r="CG20" s="157"/>
      <c r="CH20" s="213">
        <f t="shared" si="7"/>
        <v>0</v>
      </c>
    </row>
    <row r="21" spans="1:86" ht="12.75" customHeight="1">
      <c r="A21" s="146">
        <v>18</v>
      </c>
      <c r="B21" s="150">
        <v>21</v>
      </c>
      <c r="C21" s="135" t="s">
        <v>63</v>
      </c>
      <c r="D21" s="223">
        <f t="shared" si="0"/>
        <v>25</v>
      </c>
      <c r="E21" s="75"/>
      <c r="F21" s="155"/>
      <c r="G21" s="156"/>
      <c r="H21" s="197">
        <v>1</v>
      </c>
      <c r="I21" s="197">
        <v>1</v>
      </c>
      <c r="J21" s="156"/>
      <c r="K21" s="156"/>
      <c r="L21" s="156"/>
      <c r="M21" s="157"/>
      <c r="N21" s="164">
        <f t="shared" si="1"/>
        <v>2</v>
      </c>
      <c r="O21" s="75"/>
      <c r="P21" s="155"/>
      <c r="Q21" s="156"/>
      <c r="R21" s="156">
        <v>8</v>
      </c>
      <c r="S21" s="158">
        <v>22</v>
      </c>
      <c r="T21" s="156"/>
      <c r="U21" s="156"/>
      <c r="V21" s="156"/>
      <c r="W21" s="157"/>
      <c r="X21" s="76"/>
      <c r="Y21" s="36"/>
      <c r="Z21" s="172"/>
      <c r="AA21" s="177"/>
      <c r="AB21" s="178"/>
      <c r="AC21" s="178">
        <v>1</v>
      </c>
      <c r="AD21" s="178">
        <v>8</v>
      </c>
      <c r="AE21" s="178"/>
      <c r="AF21" s="179"/>
      <c r="AG21" s="180">
        <f t="shared" si="2"/>
        <v>9</v>
      </c>
      <c r="AH21" s="172"/>
      <c r="AI21" s="177"/>
      <c r="AJ21" s="178"/>
      <c r="AK21" s="178">
        <v>1</v>
      </c>
      <c r="AL21" s="178">
        <v>6</v>
      </c>
      <c r="AM21" s="178"/>
      <c r="AN21" s="179"/>
      <c r="AO21" s="180">
        <f t="shared" si="3"/>
        <v>7</v>
      </c>
      <c r="AP21" s="76"/>
      <c r="AQ21" s="36"/>
      <c r="AR21" s="172"/>
      <c r="AS21" s="177"/>
      <c r="AT21" s="178"/>
      <c r="AU21" s="178"/>
      <c r="AV21" s="178"/>
      <c r="AW21" s="178"/>
      <c r="AX21" s="179"/>
      <c r="AY21" s="180">
        <f t="shared" si="4"/>
        <v>0</v>
      </c>
      <c r="AZ21" s="76"/>
      <c r="BA21" s="36"/>
      <c r="BB21" s="76"/>
      <c r="BC21" s="36"/>
      <c r="BD21" s="76"/>
      <c r="BE21" s="36"/>
      <c r="BF21" s="172"/>
      <c r="BG21" s="177"/>
      <c r="BH21" s="178"/>
      <c r="BI21" s="178"/>
      <c r="BJ21" s="178"/>
      <c r="BK21" s="178"/>
      <c r="BL21" s="179"/>
      <c r="BM21" s="180">
        <f t="shared" si="5"/>
        <v>0</v>
      </c>
      <c r="BN21" s="172"/>
      <c r="BO21" s="177"/>
      <c r="BP21" s="178"/>
      <c r="BQ21" s="178">
        <v>1</v>
      </c>
      <c r="BR21" s="178">
        <v>8</v>
      </c>
      <c r="BS21" s="178"/>
      <c r="BT21" s="179"/>
      <c r="BU21" s="180">
        <f t="shared" si="6"/>
        <v>9</v>
      </c>
      <c r="BV21" s="76"/>
      <c r="BW21" s="36"/>
      <c r="BX21" s="75"/>
      <c r="BY21" s="237"/>
      <c r="BZ21" s="212"/>
      <c r="CA21" s="158"/>
      <c r="CB21" s="156"/>
      <c r="CC21" s="158"/>
      <c r="CD21" s="156"/>
      <c r="CE21" s="156"/>
      <c r="CF21" s="156"/>
      <c r="CG21" s="157"/>
      <c r="CH21" s="213">
        <f t="shared" si="7"/>
        <v>0</v>
      </c>
    </row>
    <row r="22" spans="1:86" ht="12.75" customHeight="1">
      <c r="A22" s="146">
        <v>19</v>
      </c>
      <c r="B22" s="150">
        <v>17</v>
      </c>
      <c r="C22" s="135" t="s">
        <v>83</v>
      </c>
      <c r="D22" s="221">
        <f t="shared" si="0"/>
        <v>21</v>
      </c>
      <c r="E22" s="75"/>
      <c r="F22" s="155"/>
      <c r="G22" s="156"/>
      <c r="H22" s="156"/>
      <c r="I22" s="158"/>
      <c r="J22" s="156"/>
      <c r="K22" s="197">
        <v>1</v>
      </c>
      <c r="L22" s="197">
        <v>1</v>
      </c>
      <c r="M22" s="157"/>
      <c r="N22" s="224">
        <f t="shared" si="1"/>
        <v>2</v>
      </c>
      <c r="O22" s="75"/>
      <c r="P22" s="155">
        <f>SUM(F22:M22)</f>
        <v>2</v>
      </c>
      <c r="Q22" s="156"/>
      <c r="R22" s="156"/>
      <c r="S22" s="158"/>
      <c r="T22" s="156"/>
      <c r="U22" s="156">
        <v>11</v>
      </c>
      <c r="V22" s="156">
        <v>10</v>
      </c>
      <c r="W22" s="157"/>
      <c r="X22" s="76"/>
      <c r="Y22" s="36"/>
      <c r="Z22" s="172"/>
      <c r="AA22" s="177"/>
      <c r="AB22" s="178"/>
      <c r="AC22" s="178"/>
      <c r="AD22" s="178"/>
      <c r="AE22" s="178"/>
      <c r="AF22" s="179"/>
      <c r="AG22" s="180">
        <f t="shared" si="2"/>
        <v>0</v>
      </c>
      <c r="AH22" s="172"/>
      <c r="AI22" s="177"/>
      <c r="AJ22" s="178"/>
      <c r="AK22" s="178"/>
      <c r="AL22" s="178"/>
      <c r="AM22" s="178"/>
      <c r="AN22" s="179">
        <v>1</v>
      </c>
      <c r="AO22" s="180">
        <f t="shared" si="3"/>
        <v>1</v>
      </c>
      <c r="AP22" s="76"/>
      <c r="AQ22" s="36"/>
      <c r="AR22" s="172"/>
      <c r="AS22" s="177"/>
      <c r="AT22" s="178"/>
      <c r="AU22" s="178"/>
      <c r="AV22" s="178"/>
      <c r="AW22" s="178"/>
      <c r="AX22" s="179"/>
      <c r="AY22" s="180">
        <f t="shared" si="4"/>
        <v>0</v>
      </c>
      <c r="AZ22" s="76"/>
      <c r="BA22" s="36"/>
      <c r="BB22" s="76"/>
      <c r="BC22" s="36"/>
      <c r="BD22" s="76"/>
      <c r="BE22" s="36"/>
      <c r="BF22" s="172"/>
      <c r="BG22" s="177"/>
      <c r="BH22" s="178"/>
      <c r="BI22" s="178"/>
      <c r="BJ22" s="178"/>
      <c r="BK22" s="178"/>
      <c r="BL22" s="179"/>
      <c r="BM22" s="180">
        <f t="shared" si="5"/>
        <v>0</v>
      </c>
      <c r="BN22" s="172"/>
      <c r="BO22" s="177"/>
      <c r="BP22" s="178"/>
      <c r="BQ22" s="178"/>
      <c r="BR22" s="178"/>
      <c r="BS22" s="178"/>
      <c r="BT22" s="179"/>
      <c r="BU22" s="180">
        <f t="shared" si="6"/>
        <v>0</v>
      </c>
      <c r="BV22" s="76"/>
      <c r="BW22" s="36">
        <v>20</v>
      </c>
      <c r="BX22" s="75"/>
      <c r="BY22" s="212"/>
      <c r="BZ22" s="212"/>
      <c r="CA22" s="158"/>
      <c r="CB22" s="156"/>
      <c r="CC22" s="158"/>
      <c r="CD22" s="156"/>
      <c r="CE22" s="156"/>
      <c r="CF22" s="156"/>
      <c r="CG22" s="157"/>
      <c r="CH22" s="213">
        <f t="shared" si="7"/>
        <v>0</v>
      </c>
    </row>
    <row r="23" spans="1:86" ht="12.75" customHeight="1">
      <c r="A23" s="146">
        <v>20</v>
      </c>
      <c r="B23" s="150">
        <v>16</v>
      </c>
      <c r="C23" s="135" t="s">
        <v>69</v>
      </c>
      <c r="D23" s="221">
        <f t="shared" si="0"/>
        <v>17</v>
      </c>
      <c r="E23" s="75"/>
      <c r="F23" s="199">
        <v>2</v>
      </c>
      <c r="G23" s="156"/>
      <c r="H23" s="197">
        <v>2</v>
      </c>
      <c r="I23" s="158"/>
      <c r="J23" s="197">
        <v>2</v>
      </c>
      <c r="K23" s="156"/>
      <c r="L23" s="197">
        <v>1</v>
      </c>
      <c r="M23" s="157"/>
      <c r="N23" s="164">
        <f t="shared" si="1"/>
        <v>7</v>
      </c>
      <c r="O23" s="75"/>
      <c r="P23" s="155">
        <v>2</v>
      </c>
      <c r="Q23" s="156"/>
      <c r="R23" s="156">
        <v>2</v>
      </c>
      <c r="S23" s="158"/>
      <c r="T23" s="156">
        <v>2</v>
      </c>
      <c r="U23" s="156"/>
      <c r="V23" s="156">
        <v>1</v>
      </c>
      <c r="W23" s="157"/>
      <c r="X23" s="76"/>
      <c r="Y23" s="36"/>
      <c r="Z23" s="172"/>
      <c r="AA23" s="177"/>
      <c r="AB23" s="178"/>
      <c r="AC23" s="178"/>
      <c r="AD23" s="178"/>
      <c r="AE23" s="178"/>
      <c r="AF23" s="179"/>
      <c r="AG23" s="180">
        <f t="shared" si="2"/>
        <v>0</v>
      </c>
      <c r="AH23" s="172"/>
      <c r="AI23" s="177"/>
      <c r="AJ23" s="178"/>
      <c r="AK23" s="178"/>
      <c r="AL23" s="178"/>
      <c r="AM23" s="178"/>
      <c r="AN23" s="179"/>
      <c r="AO23" s="180">
        <f t="shared" si="3"/>
        <v>0</v>
      </c>
      <c r="AP23" s="76"/>
      <c r="AQ23" s="36"/>
      <c r="AR23" s="172"/>
      <c r="AS23" s="177"/>
      <c r="AT23" s="178"/>
      <c r="AU23" s="178"/>
      <c r="AV23" s="178"/>
      <c r="AW23" s="178"/>
      <c r="AX23" s="179"/>
      <c r="AY23" s="180">
        <f t="shared" si="4"/>
        <v>0</v>
      </c>
      <c r="AZ23" s="76"/>
      <c r="BA23" s="36"/>
      <c r="BB23" s="76"/>
      <c r="BC23" s="36"/>
      <c r="BD23" s="76"/>
      <c r="BE23" s="36"/>
      <c r="BF23" s="172"/>
      <c r="BG23" s="177"/>
      <c r="BH23" s="178"/>
      <c r="BI23" s="178"/>
      <c r="BJ23" s="178"/>
      <c r="BK23" s="178"/>
      <c r="BL23" s="179"/>
      <c r="BM23" s="180">
        <f t="shared" si="5"/>
        <v>0</v>
      </c>
      <c r="BN23" s="172"/>
      <c r="BO23" s="177"/>
      <c r="BP23" s="178"/>
      <c r="BQ23" s="178"/>
      <c r="BR23" s="178"/>
      <c r="BS23" s="178"/>
      <c r="BT23" s="179"/>
      <c r="BU23" s="180">
        <f t="shared" si="6"/>
        <v>0</v>
      </c>
      <c r="BV23" s="76"/>
      <c r="BW23" s="36"/>
      <c r="BX23" s="75"/>
      <c r="BY23" s="212">
        <v>10</v>
      </c>
      <c r="BZ23" s="212">
        <v>2</v>
      </c>
      <c r="CA23" s="158"/>
      <c r="CB23" s="156">
        <v>2</v>
      </c>
      <c r="CC23" s="158"/>
      <c r="CD23" s="156">
        <v>2</v>
      </c>
      <c r="CE23" s="156"/>
      <c r="CF23" s="156">
        <v>1</v>
      </c>
      <c r="CG23" s="157"/>
      <c r="CH23" s="213">
        <f t="shared" si="7"/>
        <v>17</v>
      </c>
    </row>
    <row r="24" spans="1:86" ht="12.75" customHeight="1">
      <c r="A24" s="146">
        <v>21</v>
      </c>
      <c r="B24" s="150">
        <v>18</v>
      </c>
      <c r="C24" s="135" t="s">
        <v>131</v>
      </c>
      <c r="D24" s="221">
        <f t="shared" si="0"/>
        <v>8</v>
      </c>
      <c r="E24" s="75"/>
      <c r="F24" s="155"/>
      <c r="G24" s="156"/>
      <c r="H24" s="156"/>
      <c r="I24" s="158"/>
      <c r="J24" s="156"/>
      <c r="K24" s="197">
        <v>1</v>
      </c>
      <c r="L24" s="156"/>
      <c r="M24" s="157"/>
      <c r="N24" s="164">
        <f t="shared" si="1"/>
        <v>1</v>
      </c>
      <c r="O24" s="75"/>
      <c r="P24" s="155"/>
      <c r="Q24" s="156"/>
      <c r="R24" s="156"/>
      <c r="S24" s="158"/>
      <c r="T24" s="156"/>
      <c r="U24" s="156">
        <v>8</v>
      </c>
      <c r="V24" s="156"/>
      <c r="W24" s="157"/>
      <c r="X24" s="76"/>
      <c r="Y24" s="36"/>
      <c r="Z24" s="172"/>
      <c r="AA24" s="177"/>
      <c r="AB24" s="178"/>
      <c r="AC24" s="178"/>
      <c r="AD24" s="178"/>
      <c r="AE24" s="178"/>
      <c r="AF24" s="179"/>
      <c r="AG24" s="180">
        <f t="shared" si="2"/>
        <v>0</v>
      </c>
      <c r="AH24" s="172"/>
      <c r="AI24" s="177"/>
      <c r="AJ24" s="178"/>
      <c r="AK24" s="178"/>
      <c r="AL24" s="178"/>
      <c r="AM24" s="178"/>
      <c r="AN24" s="179"/>
      <c r="AO24" s="180">
        <f t="shared" si="3"/>
        <v>0</v>
      </c>
      <c r="AP24" s="76"/>
      <c r="AQ24" s="36"/>
      <c r="AR24" s="172"/>
      <c r="AS24" s="177"/>
      <c r="AT24" s="178"/>
      <c r="AU24" s="178"/>
      <c r="AV24" s="178"/>
      <c r="AW24" s="178"/>
      <c r="AX24" s="179"/>
      <c r="AY24" s="180">
        <f t="shared" si="4"/>
        <v>0</v>
      </c>
      <c r="AZ24" s="76"/>
      <c r="BA24" s="36"/>
      <c r="BB24" s="76"/>
      <c r="BC24" s="36"/>
      <c r="BD24" s="76"/>
      <c r="BE24" s="36"/>
      <c r="BF24" s="172"/>
      <c r="BG24" s="177"/>
      <c r="BH24" s="178"/>
      <c r="BI24" s="178"/>
      <c r="BJ24" s="178"/>
      <c r="BK24" s="178"/>
      <c r="BL24" s="179"/>
      <c r="BM24" s="180">
        <f t="shared" si="5"/>
        <v>0</v>
      </c>
      <c r="BN24" s="172"/>
      <c r="BO24" s="177"/>
      <c r="BP24" s="178"/>
      <c r="BQ24" s="178"/>
      <c r="BR24" s="178"/>
      <c r="BS24" s="178"/>
      <c r="BT24" s="179"/>
      <c r="BU24" s="180">
        <f t="shared" si="6"/>
        <v>0</v>
      </c>
      <c r="BV24" s="76"/>
      <c r="BW24" s="36">
        <v>8</v>
      </c>
      <c r="BX24" s="75"/>
      <c r="BY24" s="212"/>
      <c r="BZ24" s="212"/>
      <c r="CA24" s="158"/>
      <c r="CB24" s="156"/>
      <c r="CC24" s="158"/>
      <c r="CD24" s="156"/>
      <c r="CE24" s="156"/>
      <c r="CF24" s="156"/>
      <c r="CG24" s="157"/>
      <c r="CH24" s="213">
        <f t="shared" si="7"/>
        <v>0</v>
      </c>
    </row>
    <row r="25" spans="1:86" ht="12.75" customHeight="1">
      <c r="A25" s="146">
        <v>22</v>
      </c>
      <c r="B25" s="150">
        <v>23</v>
      </c>
      <c r="C25" s="135" t="s">
        <v>59</v>
      </c>
      <c r="D25" s="221">
        <f t="shared" si="0"/>
        <v>1</v>
      </c>
      <c r="E25" s="75"/>
      <c r="F25" s="155"/>
      <c r="G25" s="156"/>
      <c r="H25" s="197">
        <v>1</v>
      </c>
      <c r="I25" s="158"/>
      <c r="J25" s="156"/>
      <c r="K25" s="156"/>
      <c r="L25" s="156"/>
      <c r="M25" s="157"/>
      <c r="N25" s="164">
        <f t="shared" si="1"/>
        <v>1</v>
      </c>
      <c r="O25" s="75"/>
      <c r="P25" s="155"/>
      <c r="Q25" s="156"/>
      <c r="R25" s="156">
        <v>1</v>
      </c>
      <c r="S25" s="158"/>
      <c r="T25" s="156"/>
      <c r="U25" s="156"/>
      <c r="V25" s="156"/>
      <c r="W25" s="157"/>
      <c r="X25" s="76"/>
      <c r="Y25" s="36">
        <v>1</v>
      </c>
      <c r="Z25" s="172"/>
      <c r="AA25" s="177"/>
      <c r="AB25" s="178"/>
      <c r="AC25" s="178"/>
      <c r="AD25" s="178"/>
      <c r="AE25" s="178"/>
      <c r="AF25" s="179"/>
      <c r="AG25" s="180">
        <f t="shared" si="2"/>
        <v>0</v>
      </c>
      <c r="AH25" s="172"/>
      <c r="AI25" s="177"/>
      <c r="AJ25" s="178"/>
      <c r="AK25" s="178"/>
      <c r="AL25" s="178"/>
      <c r="AM25" s="178"/>
      <c r="AN25" s="179"/>
      <c r="AO25" s="180">
        <f t="shared" si="3"/>
        <v>0</v>
      </c>
      <c r="AP25" s="76"/>
      <c r="AQ25" s="36"/>
      <c r="AR25" s="172"/>
      <c r="AS25" s="177"/>
      <c r="AT25" s="178"/>
      <c r="AU25" s="178"/>
      <c r="AV25" s="178"/>
      <c r="AW25" s="178"/>
      <c r="AX25" s="179"/>
      <c r="AY25" s="180">
        <f t="shared" si="4"/>
        <v>0</v>
      </c>
      <c r="AZ25" s="76"/>
      <c r="BA25" s="36"/>
      <c r="BB25" s="76"/>
      <c r="BC25" s="36"/>
      <c r="BD25" s="76"/>
      <c r="BE25" s="36"/>
      <c r="BF25" s="172"/>
      <c r="BG25" s="177"/>
      <c r="BH25" s="178"/>
      <c r="BI25" s="178"/>
      <c r="BJ25" s="178"/>
      <c r="BK25" s="178"/>
      <c r="BL25" s="179"/>
      <c r="BM25" s="180">
        <f t="shared" si="5"/>
        <v>0</v>
      </c>
      <c r="BN25" s="172"/>
      <c r="BO25" s="177"/>
      <c r="BP25" s="178"/>
      <c r="BQ25" s="178"/>
      <c r="BR25" s="178"/>
      <c r="BS25" s="178"/>
      <c r="BT25" s="179"/>
      <c r="BU25" s="180">
        <f t="shared" si="6"/>
        <v>0</v>
      </c>
      <c r="BV25" s="76"/>
      <c r="BW25" s="36"/>
      <c r="BX25" s="75"/>
      <c r="BY25" s="212"/>
      <c r="BZ25" s="212"/>
      <c r="CA25" s="158"/>
      <c r="CB25" s="156"/>
      <c r="CC25" s="158"/>
      <c r="CD25" s="156"/>
      <c r="CE25" s="156"/>
      <c r="CF25" s="156"/>
      <c r="CG25" s="157"/>
      <c r="CH25" s="213">
        <f t="shared" si="7"/>
        <v>0</v>
      </c>
    </row>
    <row r="26" spans="1:86" ht="12.75" customHeight="1">
      <c r="A26" s="147" t="s">
        <v>64</v>
      </c>
      <c r="B26" s="152" t="s">
        <v>64</v>
      </c>
      <c r="C26" s="137" t="s">
        <v>29</v>
      </c>
      <c r="D26" s="221">
        <f t="shared" si="0"/>
        <v>0</v>
      </c>
      <c r="E26" s="75"/>
      <c r="F26" s="155"/>
      <c r="G26" s="156"/>
      <c r="H26" s="156"/>
      <c r="I26" s="158"/>
      <c r="J26" s="156"/>
      <c r="K26" s="156"/>
      <c r="L26" s="156"/>
      <c r="M26" s="157"/>
      <c r="N26" s="164">
        <f t="shared" si="1"/>
        <v>0</v>
      </c>
      <c r="O26" s="75"/>
      <c r="P26" s="155"/>
      <c r="Q26" s="156"/>
      <c r="R26" s="156"/>
      <c r="S26" s="158"/>
      <c r="T26" s="156"/>
      <c r="U26" s="156"/>
      <c r="V26" s="156"/>
      <c r="W26" s="157"/>
      <c r="X26" s="76"/>
      <c r="Y26" s="36"/>
      <c r="Z26" s="172"/>
      <c r="AA26" s="177"/>
      <c r="AB26" s="178"/>
      <c r="AC26" s="178"/>
      <c r="AD26" s="178"/>
      <c r="AE26" s="178"/>
      <c r="AF26" s="179"/>
      <c r="AG26" s="180">
        <f t="shared" si="2"/>
        <v>0</v>
      </c>
      <c r="AH26" s="172"/>
      <c r="AI26" s="177"/>
      <c r="AJ26" s="178"/>
      <c r="AK26" s="178"/>
      <c r="AL26" s="178"/>
      <c r="AM26" s="178"/>
      <c r="AN26" s="179"/>
      <c r="AO26" s="180">
        <f t="shared" si="3"/>
        <v>0</v>
      </c>
      <c r="AP26" s="76"/>
      <c r="AQ26" s="36"/>
      <c r="AR26" s="172"/>
      <c r="AS26" s="177"/>
      <c r="AT26" s="178"/>
      <c r="AU26" s="178"/>
      <c r="AV26" s="178"/>
      <c r="AW26" s="178"/>
      <c r="AX26" s="179"/>
      <c r="AY26" s="180">
        <f t="shared" si="4"/>
        <v>0</v>
      </c>
      <c r="AZ26" s="76"/>
      <c r="BA26" s="36"/>
      <c r="BB26" s="76"/>
      <c r="BC26" s="36"/>
      <c r="BD26" s="76"/>
      <c r="BE26" s="36"/>
      <c r="BF26" s="172"/>
      <c r="BG26" s="177"/>
      <c r="BH26" s="178"/>
      <c r="BI26" s="178"/>
      <c r="BJ26" s="178"/>
      <c r="BK26" s="178"/>
      <c r="BL26" s="179"/>
      <c r="BM26" s="180">
        <f t="shared" si="5"/>
        <v>0</v>
      </c>
      <c r="BN26" s="172"/>
      <c r="BO26" s="177"/>
      <c r="BP26" s="178"/>
      <c r="BQ26" s="178"/>
      <c r="BR26" s="178"/>
      <c r="BS26" s="178"/>
      <c r="BT26" s="179"/>
      <c r="BU26" s="180">
        <f t="shared" si="6"/>
        <v>0</v>
      </c>
      <c r="BV26" s="76"/>
      <c r="BW26" s="36"/>
      <c r="BX26" s="75"/>
      <c r="BY26" s="212"/>
      <c r="BZ26" s="212"/>
      <c r="CA26" s="158"/>
      <c r="CB26" s="156"/>
      <c r="CC26" s="158"/>
      <c r="CD26" s="156"/>
      <c r="CE26" s="156"/>
      <c r="CF26" s="156"/>
      <c r="CG26" s="157"/>
      <c r="CH26" s="213">
        <f t="shared" si="7"/>
        <v>0</v>
      </c>
    </row>
    <row r="27" spans="1:86" ht="12.75" customHeight="1">
      <c r="A27" s="147" t="s">
        <v>64</v>
      </c>
      <c r="B27" s="152" t="s">
        <v>64</v>
      </c>
      <c r="C27" s="137" t="s">
        <v>144</v>
      </c>
      <c r="D27" s="221">
        <f t="shared" si="0"/>
        <v>0</v>
      </c>
      <c r="E27" s="75"/>
      <c r="F27" s="155"/>
      <c r="G27" s="156"/>
      <c r="H27" s="156"/>
      <c r="I27" s="158"/>
      <c r="J27" s="156"/>
      <c r="K27" s="156"/>
      <c r="L27" s="156"/>
      <c r="M27" s="157"/>
      <c r="N27" s="164">
        <f t="shared" si="1"/>
        <v>0</v>
      </c>
      <c r="O27" s="75"/>
      <c r="P27" s="155"/>
      <c r="Q27" s="156"/>
      <c r="R27" s="156"/>
      <c r="S27" s="158"/>
      <c r="T27" s="156"/>
      <c r="U27" s="156"/>
      <c r="V27" s="156"/>
      <c r="W27" s="157"/>
      <c r="X27" s="76"/>
      <c r="Y27" s="36"/>
      <c r="Z27" s="172"/>
      <c r="AA27" s="177"/>
      <c r="AB27" s="178"/>
      <c r="AC27" s="178"/>
      <c r="AD27" s="178"/>
      <c r="AE27" s="178"/>
      <c r="AF27" s="179"/>
      <c r="AG27" s="180">
        <f t="shared" si="2"/>
        <v>0</v>
      </c>
      <c r="AH27" s="172"/>
      <c r="AI27" s="177"/>
      <c r="AJ27" s="178"/>
      <c r="AK27" s="178"/>
      <c r="AL27" s="178"/>
      <c r="AM27" s="178"/>
      <c r="AN27" s="179"/>
      <c r="AO27" s="180">
        <f t="shared" si="3"/>
        <v>0</v>
      </c>
      <c r="AP27" s="76"/>
      <c r="AQ27" s="36"/>
      <c r="AR27" s="172"/>
      <c r="AS27" s="177"/>
      <c r="AT27" s="178"/>
      <c r="AU27" s="178"/>
      <c r="AV27" s="178"/>
      <c r="AW27" s="178"/>
      <c r="AX27" s="179"/>
      <c r="AY27" s="180">
        <f t="shared" si="4"/>
        <v>0</v>
      </c>
      <c r="AZ27" s="76"/>
      <c r="BA27" s="36"/>
      <c r="BB27" s="76"/>
      <c r="BC27" s="36"/>
      <c r="BD27" s="76"/>
      <c r="BE27" s="36"/>
      <c r="BF27" s="172"/>
      <c r="BG27" s="177"/>
      <c r="BH27" s="178"/>
      <c r="BI27" s="178"/>
      <c r="BJ27" s="178"/>
      <c r="BK27" s="178"/>
      <c r="BL27" s="179"/>
      <c r="BM27" s="180">
        <f t="shared" si="5"/>
        <v>0</v>
      </c>
      <c r="BN27" s="172"/>
      <c r="BO27" s="177"/>
      <c r="BP27" s="178"/>
      <c r="BQ27" s="178"/>
      <c r="BR27" s="178"/>
      <c r="BS27" s="178"/>
      <c r="BT27" s="179"/>
      <c r="BU27" s="180">
        <f t="shared" si="6"/>
        <v>0</v>
      </c>
      <c r="BV27" s="76"/>
      <c r="BW27" s="36"/>
      <c r="BX27" s="75"/>
      <c r="BY27" s="212"/>
      <c r="BZ27" s="212"/>
      <c r="CA27" s="158"/>
      <c r="CB27" s="156"/>
      <c r="CC27" s="158"/>
      <c r="CD27" s="156"/>
      <c r="CE27" s="156"/>
      <c r="CF27" s="156"/>
      <c r="CG27" s="157"/>
      <c r="CH27" s="213">
        <f t="shared" si="7"/>
        <v>0</v>
      </c>
    </row>
    <row r="28" spans="1:86" ht="12.75" customHeight="1">
      <c r="A28" s="147" t="s">
        <v>64</v>
      </c>
      <c r="B28" s="150">
        <v>4</v>
      </c>
      <c r="C28" s="134" t="s">
        <v>30</v>
      </c>
      <c r="D28" s="221">
        <f t="shared" si="0"/>
        <v>0</v>
      </c>
      <c r="E28" s="75"/>
      <c r="F28" s="155"/>
      <c r="G28" s="156"/>
      <c r="H28" s="156"/>
      <c r="I28" s="156"/>
      <c r="J28" s="156"/>
      <c r="K28" s="156"/>
      <c r="L28" s="156"/>
      <c r="M28" s="157"/>
      <c r="N28" s="164">
        <f t="shared" si="1"/>
        <v>0</v>
      </c>
      <c r="O28" s="75"/>
      <c r="P28" s="155"/>
      <c r="Q28" s="156"/>
      <c r="R28" s="156"/>
      <c r="S28" s="158"/>
      <c r="T28" s="156"/>
      <c r="U28" s="156"/>
      <c r="V28" s="156"/>
      <c r="W28" s="157"/>
      <c r="X28" s="76"/>
      <c r="Y28" s="36"/>
      <c r="Z28" s="172"/>
      <c r="AA28" s="177"/>
      <c r="AB28" s="178"/>
      <c r="AC28" s="178"/>
      <c r="AD28" s="178"/>
      <c r="AE28" s="178"/>
      <c r="AF28" s="179"/>
      <c r="AG28" s="180">
        <f t="shared" si="2"/>
        <v>0</v>
      </c>
      <c r="AH28" s="172"/>
      <c r="AI28" s="177"/>
      <c r="AJ28" s="178"/>
      <c r="AK28" s="178"/>
      <c r="AL28" s="178"/>
      <c r="AM28" s="178"/>
      <c r="AN28" s="179"/>
      <c r="AO28" s="180">
        <f t="shared" si="3"/>
        <v>0</v>
      </c>
      <c r="AP28" s="76"/>
      <c r="AQ28" s="36"/>
      <c r="AR28" s="172"/>
      <c r="AS28" s="177"/>
      <c r="AT28" s="178"/>
      <c r="AU28" s="178"/>
      <c r="AV28" s="178"/>
      <c r="AW28" s="178"/>
      <c r="AX28" s="179"/>
      <c r="AY28" s="180">
        <f t="shared" si="4"/>
        <v>0</v>
      </c>
      <c r="AZ28" s="76"/>
      <c r="BA28" s="36"/>
      <c r="BB28" s="76"/>
      <c r="BC28" s="36"/>
      <c r="BD28" s="76"/>
      <c r="BE28" s="36"/>
      <c r="BF28" s="172"/>
      <c r="BG28" s="177"/>
      <c r="BH28" s="178"/>
      <c r="BI28" s="178"/>
      <c r="BJ28" s="178"/>
      <c r="BK28" s="178"/>
      <c r="BL28" s="179"/>
      <c r="BM28" s="180">
        <f t="shared" si="5"/>
        <v>0</v>
      </c>
      <c r="BN28" s="172"/>
      <c r="BO28" s="177"/>
      <c r="BP28" s="178"/>
      <c r="BQ28" s="178"/>
      <c r="BR28" s="178"/>
      <c r="BS28" s="178"/>
      <c r="BT28" s="179"/>
      <c r="BU28" s="180">
        <f t="shared" si="6"/>
        <v>0</v>
      </c>
      <c r="BV28" s="76"/>
      <c r="BW28" s="36"/>
      <c r="BX28" s="75"/>
      <c r="BY28" s="212"/>
      <c r="BZ28" s="212"/>
      <c r="CA28" s="158"/>
      <c r="CB28" s="156"/>
      <c r="CC28" s="158"/>
      <c r="CD28" s="156"/>
      <c r="CE28" s="156"/>
      <c r="CF28" s="156"/>
      <c r="CG28" s="157"/>
      <c r="CH28" s="213">
        <f t="shared" si="7"/>
        <v>0</v>
      </c>
    </row>
    <row r="29" spans="1:86" ht="12.75" customHeight="1">
      <c r="A29" s="147" t="s">
        <v>64</v>
      </c>
      <c r="B29" s="152" t="s">
        <v>64</v>
      </c>
      <c r="C29" s="135" t="s">
        <v>31</v>
      </c>
      <c r="D29" s="221">
        <f t="shared" si="0"/>
        <v>0</v>
      </c>
      <c r="E29" s="75"/>
      <c r="F29" s="155"/>
      <c r="G29" s="156"/>
      <c r="H29" s="156"/>
      <c r="I29" s="158"/>
      <c r="J29" s="156"/>
      <c r="K29" s="156"/>
      <c r="L29" s="156"/>
      <c r="M29" s="157"/>
      <c r="N29" s="164">
        <f t="shared" si="1"/>
        <v>0</v>
      </c>
      <c r="O29" s="75"/>
      <c r="P29" s="155"/>
      <c r="Q29" s="156"/>
      <c r="R29" s="156"/>
      <c r="S29" s="158"/>
      <c r="T29" s="156"/>
      <c r="U29" s="156"/>
      <c r="V29" s="156"/>
      <c r="W29" s="157"/>
      <c r="X29" s="76"/>
      <c r="Y29" s="36"/>
      <c r="Z29" s="172"/>
      <c r="AA29" s="177"/>
      <c r="AB29" s="178"/>
      <c r="AC29" s="178"/>
      <c r="AD29" s="178"/>
      <c r="AE29" s="178"/>
      <c r="AF29" s="179"/>
      <c r="AG29" s="180">
        <f t="shared" si="2"/>
        <v>0</v>
      </c>
      <c r="AH29" s="172"/>
      <c r="AI29" s="177"/>
      <c r="AJ29" s="178"/>
      <c r="AK29" s="178"/>
      <c r="AL29" s="178"/>
      <c r="AM29" s="178"/>
      <c r="AN29" s="179"/>
      <c r="AO29" s="180">
        <f t="shared" si="3"/>
        <v>0</v>
      </c>
      <c r="AP29" s="76"/>
      <c r="AQ29" s="36"/>
      <c r="AR29" s="172"/>
      <c r="AS29" s="177"/>
      <c r="AT29" s="178"/>
      <c r="AU29" s="178"/>
      <c r="AV29" s="178"/>
      <c r="AW29" s="178"/>
      <c r="AX29" s="179"/>
      <c r="AY29" s="180">
        <f t="shared" si="4"/>
        <v>0</v>
      </c>
      <c r="AZ29" s="76"/>
      <c r="BA29" s="36"/>
      <c r="BB29" s="76"/>
      <c r="BC29" s="36"/>
      <c r="BD29" s="76"/>
      <c r="BE29" s="36"/>
      <c r="BF29" s="172"/>
      <c r="BG29" s="177"/>
      <c r="BH29" s="178"/>
      <c r="BI29" s="178"/>
      <c r="BJ29" s="178"/>
      <c r="BK29" s="178"/>
      <c r="BL29" s="179"/>
      <c r="BM29" s="180">
        <f t="shared" si="5"/>
        <v>0</v>
      </c>
      <c r="BN29" s="172"/>
      <c r="BO29" s="177"/>
      <c r="BP29" s="178"/>
      <c r="BQ29" s="178"/>
      <c r="BR29" s="178"/>
      <c r="BS29" s="178"/>
      <c r="BT29" s="179"/>
      <c r="BU29" s="180">
        <f t="shared" si="6"/>
        <v>0</v>
      </c>
      <c r="BV29" s="76"/>
      <c r="BW29" s="36"/>
      <c r="BX29" s="75"/>
      <c r="BY29" s="212"/>
      <c r="BZ29" s="212"/>
      <c r="CA29" s="158"/>
      <c r="CB29" s="156"/>
      <c r="CC29" s="158"/>
      <c r="CD29" s="156"/>
      <c r="CE29" s="156"/>
      <c r="CF29" s="156"/>
      <c r="CG29" s="157"/>
      <c r="CH29" s="213">
        <f t="shared" si="7"/>
        <v>0</v>
      </c>
    </row>
    <row r="30" spans="1:86" ht="12.75" customHeight="1">
      <c r="A30" s="147" t="s">
        <v>64</v>
      </c>
      <c r="B30" s="152" t="s">
        <v>64</v>
      </c>
      <c r="C30" s="135" t="s">
        <v>60</v>
      </c>
      <c r="D30" s="221">
        <f t="shared" si="0"/>
        <v>0</v>
      </c>
      <c r="E30" s="75"/>
      <c r="F30" s="155"/>
      <c r="G30" s="156"/>
      <c r="H30" s="156"/>
      <c r="I30" s="158"/>
      <c r="J30" s="156"/>
      <c r="K30" s="156"/>
      <c r="L30" s="156"/>
      <c r="M30" s="157"/>
      <c r="N30" s="164">
        <f t="shared" si="1"/>
        <v>0</v>
      </c>
      <c r="O30" s="75"/>
      <c r="P30" s="155"/>
      <c r="Q30" s="156"/>
      <c r="R30" s="156"/>
      <c r="S30" s="158"/>
      <c r="T30" s="156"/>
      <c r="U30" s="156"/>
      <c r="V30" s="156"/>
      <c r="W30" s="157"/>
      <c r="X30" s="76"/>
      <c r="Y30" s="36"/>
      <c r="Z30" s="172"/>
      <c r="AA30" s="177"/>
      <c r="AB30" s="178"/>
      <c r="AC30" s="178"/>
      <c r="AD30" s="178"/>
      <c r="AE30" s="178"/>
      <c r="AF30" s="179"/>
      <c r="AG30" s="180">
        <f t="shared" si="2"/>
        <v>0</v>
      </c>
      <c r="AH30" s="172"/>
      <c r="AI30" s="177"/>
      <c r="AJ30" s="178"/>
      <c r="AK30" s="178"/>
      <c r="AL30" s="178"/>
      <c r="AM30" s="178"/>
      <c r="AN30" s="179"/>
      <c r="AO30" s="180">
        <f t="shared" si="3"/>
        <v>0</v>
      </c>
      <c r="AP30" s="76"/>
      <c r="AQ30" s="36"/>
      <c r="AR30" s="172"/>
      <c r="AS30" s="177"/>
      <c r="AT30" s="178"/>
      <c r="AU30" s="178"/>
      <c r="AV30" s="178"/>
      <c r="AW30" s="178"/>
      <c r="AX30" s="179"/>
      <c r="AY30" s="180">
        <f t="shared" si="4"/>
        <v>0</v>
      </c>
      <c r="AZ30" s="76"/>
      <c r="BA30" s="36"/>
      <c r="BB30" s="76"/>
      <c r="BC30" s="36"/>
      <c r="BD30" s="76"/>
      <c r="BE30" s="36"/>
      <c r="BF30" s="172"/>
      <c r="BG30" s="177"/>
      <c r="BH30" s="178"/>
      <c r="BI30" s="178"/>
      <c r="BJ30" s="178"/>
      <c r="BK30" s="178"/>
      <c r="BL30" s="179"/>
      <c r="BM30" s="180">
        <f t="shared" si="5"/>
        <v>0</v>
      </c>
      <c r="BN30" s="172"/>
      <c r="BO30" s="177"/>
      <c r="BP30" s="178"/>
      <c r="BQ30" s="178"/>
      <c r="BR30" s="178"/>
      <c r="BS30" s="178"/>
      <c r="BT30" s="179"/>
      <c r="BU30" s="180">
        <f t="shared" si="6"/>
        <v>0</v>
      </c>
      <c r="BV30" s="76"/>
      <c r="BW30" s="36"/>
      <c r="BX30" s="75"/>
      <c r="BY30" s="212"/>
      <c r="BZ30" s="212"/>
      <c r="CA30" s="158"/>
      <c r="CB30" s="156"/>
      <c r="CC30" s="158"/>
      <c r="CD30" s="156"/>
      <c r="CE30" s="156"/>
      <c r="CF30" s="156"/>
      <c r="CG30" s="157"/>
      <c r="CH30" s="213">
        <f t="shared" si="7"/>
        <v>0</v>
      </c>
    </row>
    <row r="31" spans="1:86" ht="12.75" customHeight="1">
      <c r="A31" s="147" t="s">
        <v>64</v>
      </c>
      <c r="B31" s="152" t="s">
        <v>64</v>
      </c>
      <c r="C31" s="135" t="s">
        <v>68</v>
      </c>
      <c r="D31" s="221">
        <f t="shared" si="0"/>
        <v>0</v>
      </c>
      <c r="E31" s="75"/>
      <c r="F31" s="155"/>
      <c r="G31" s="156"/>
      <c r="H31" s="156"/>
      <c r="I31" s="158"/>
      <c r="J31" s="156"/>
      <c r="K31" s="156"/>
      <c r="L31" s="156"/>
      <c r="M31" s="157"/>
      <c r="N31" s="164">
        <f t="shared" si="1"/>
        <v>0</v>
      </c>
      <c r="O31" s="75"/>
      <c r="P31" s="155"/>
      <c r="Q31" s="156"/>
      <c r="R31" s="156"/>
      <c r="S31" s="158"/>
      <c r="T31" s="156"/>
      <c r="U31" s="156"/>
      <c r="V31" s="156"/>
      <c r="W31" s="157"/>
      <c r="X31" s="76"/>
      <c r="Y31" s="36"/>
      <c r="Z31" s="172"/>
      <c r="AA31" s="177"/>
      <c r="AB31" s="178"/>
      <c r="AC31" s="178"/>
      <c r="AD31" s="178"/>
      <c r="AE31" s="178"/>
      <c r="AF31" s="179"/>
      <c r="AG31" s="180">
        <f t="shared" si="2"/>
        <v>0</v>
      </c>
      <c r="AH31" s="172"/>
      <c r="AI31" s="177"/>
      <c r="AJ31" s="178"/>
      <c r="AK31" s="178"/>
      <c r="AL31" s="178"/>
      <c r="AM31" s="178"/>
      <c r="AN31" s="179"/>
      <c r="AO31" s="180">
        <f t="shared" si="3"/>
        <v>0</v>
      </c>
      <c r="AP31" s="76"/>
      <c r="AQ31" s="36"/>
      <c r="AR31" s="172"/>
      <c r="AS31" s="177"/>
      <c r="AT31" s="178"/>
      <c r="AU31" s="178"/>
      <c r="AV31" s="178"/>
      <c r="AW31" s="178"/>
      <c r="AX31" s="179"/>
      <c r="AY31" s="180">
        <f t="shared" si="4"/>
        <v>0</v>
      </c>
      <c r="AZ31" s="76"/>
      <c r="BA31" s="36"/>
      <c r="BB31" s="76"/>
      <c r="BC31" s="36"/>
      <c r="BD31" s="76"/>
      <c r="BE31" s="36"/>
      <c r="BF31" s="172"/>
      <c r="BG31" s="177"/>
      <c r="BH31" s="178"/>
      <c r="BI31" s="178"/>
      <c r="BJ31" s="178"/>
      <c r="BK31" s="178"/>
      <c r="BL31" s="179"/>
      <c r="BM31" s="180">
        <f t="shared" si="5"/>
        <v>0</v>
      </c>
      <c r="BN31" s="172"/>
      <c r="BO31" s="177"/>
      <c r="BP31" s="178"/>
      <c r="BQ31" s="178"/>
      <c r="BR31" s="178"/>
      <c r="BS31" s="178"/>
      <c r="BT31" s="179"/>
      <c r="BU31" s="180">
        <f t="shared" si="6"/>
        <v>0</v>
      </c>
      <c r="BV31" s="76"/>
      <c r="BW31" s="36"/>
      <c r="BX31" s="75"/>
      <c r="BY31" s="212"/>
      <c r="BZ31" s="212"/>
      <c r="CA31" s="158"/>
      <c r="CB31" s="156"/>
      <c r="CC31" s="158"/>
      <c r="CD31" s="156"/>
      <c r="CE31" s="156"/>
      <c r="CF31" s="156"/>
      <c r="CG31" s="157"/>
      <c r="CH31" s="213">
        <f t="shared" si="7"/>
        <v>0</v>
      </c>
    </row>
    <row r="32" spans="1:86" ht="12.75" customHeight="1">
      <c r="A32" s="147" t="s">
        <v>64</v>
      </c>
      <c r="B32" s="152" t="s">
        <v>64</v>
      </c>
      <c r="C32" s="135" t="s">
        <v>62</v>
      </c>
      <c r="D32" s="221">
        <f t="shared" si="0"/>
        <v>0</v>
      </c>
      <c r="E32" s="75"/>
      <c r="F32" s="155"/>
      <c r="G32" s="156"/>
      <c r="H32" s="156"/>
      <c r="I32" s="158"/>
      <c r="J32" s="156"/>
      <c r="K32" s="156"/>
      <c r="L32" s="156"/>
      <c r="M32" s="157"/>
      <c r="N32" s="164">
        <f t="shared" si="1"/>
        <v>0</v>
      </c>
      <c r="O32" s="75"/>
      <c r="P32" s="155"/>
      <c r="Q32" s="156"/>
      <c r="R32" s="156"/>
      <c r="S32" s="158"/>
      <c r="T32" s="156"/>
      <c r="U32" s="156"/>
      <c r="V32" s="156"/>
      <c r="W32" s="157"/>
      <c r="X32" s="76"/>
      <c r="Y32" s="36"/>
      <c r="Z32" s="172"/>
      <c r="AA32" s="181"/>
      <c r="AB32" s="182"/>
      <c r="AC32" s="182"/>
      <c r="AD32" s="182"/>
      <c r="AE32" s="182"/>
      <c r="AF32" s="183"/>
      <c r="AG32" s="180">
        <f t="shared" si="2"/>
        <v>0</v>
      </c>
      <c r="AH32" s="172"/>
      <c r="AI32" s="181"/>
      <c r="AJ32" s="182"/>
      <c r="AK32" s="182"/>
      <c r="AL32" s="182"/>
      <c r="AM32" s="182"/>
      <c r="AN32" s="183"/>
      <c r="AO32" s="180">
        <f t="shared" si="3"/>
        <v>0</v>
      </c>
      <c r="AP32" s="76"/>
      <c r="AQ32" s="36"/>
      <c r="AR32" s="172"/>
      <c r="AS32" s="181"/>
      <c r="AT32" s="182"/>
      <c r="AU32" s="182"/>
      <c r="AV32" s="182"/>
      <c r="AW32" s="182"/>
      <c r="AX32" s="183"/>
      <c r="AY32" s="180">
        <f t="shared" si="4"/>
        <v>0</v>
      </c>
      <c r="AZ32" s="76"/>
      <c r="BA32" s="36"/>
      <c r="BB32" s="76"/>
      <c r="BC32" s="36"/>
      <c r="BD32" s="76"/>
      <c r="BE32" s="36"/>
      <c r="BF32" s="172"/>
      <c r="BG32" s="181"/>
      <c r="BH32" s="182"/>
      <c r="BI32" s="182"/>
      <c r="BJ32" s="182"/>
      <c r="BK32" s="182"/>
      <c r="BL32" s="183"/>
      <c r="BM32" s="180">
        <f t="shared" si="5"/>
        <v>0</v>
      </c>
      <c r="BN32" s="172"/>
      <c r="BO32" s="181"/>
      <c r="BP32" s="182"/>
      <c r="BQ32" s="182"/>
      <c r="BR32" s="182"/>
      <c r="BS32" s="182"/>
      <c r="BT32" s="183"/>
      <c r="BU32" s="180">
        <f t="shared" si="6"/>
        <v>0</v>
      </c>
      <c r="BV32" s="76"/>
      <c r="BW32" s="36"/>
      <c r="BX32" s="75"/>
      <c r="BY32" s="212"/>
      <c r="BZ32" s="212"/>
      <c r="CA32" s="158"/>
      <c r="CB32" s="156"/>
      <c r="CC32" s="158"/>
      <c r="CD32" s="156"/>
      <c r="CE32" s="156"/>
      <c r="CF32" s="156"/>
      <c r="CG32" s="157"/>
      <c r="CH32" s="213">
        <f t="shared" si="7"/>
        <v>0</v>
      </c>
    </row>
    <row r="33" spans="1:86" ht="12.75" customHeight="1">
      <c r="A33" s="147" t="s">
        <v>64</v>
      </c>
      <c r="B33" s="150">
        <v>18</v>
      </c>
      <c r="C33" s="135" t="s">
        <v>28</v>
      </c>
      <c r="D33" s="221">
        <f t="shared" si="0"/>
        <v>0</v>
      </c>
      <c r="E33" s="75"/>
      <c r="F33" s="155"/>
      <c r="G33" s="156"/>
      <c r="H33" s="156"/>
      <c r="I33" s="158"/>
      <c r="J33" s="156"/>
      <c r="K33" s="156"/>
      <c r="L33" s="156"/>
      <c r="M33" s="157"/>
      <c r="N33" s="164">
        <f t="shared" si="1"/>
        <v>0</v>
      </c>
      <c r="O33" s="75"/>
      <c r="P33" s="155"/>
      <c r="Q33" s="156"/>
      <c r="R33" s="156">
        <v>2</v>
      </c>
      <c r="S33" s="158"/>
      <c r="T33" s="156"/>
      <c r="U33" s="156"/>
      <c r="V33" s="156"/>
      <c r="W33" s="157"/>
      <c r="X33" s="76"/>
      <c r="Y33" s="36"/>
      <c r="Z33" s="172"/>
      <c r="AA33" s="181"/>
      <c r="AB33" s="182"/>
      <c r="AC33" s="182"/>
      <c r="AD33" s="182"/>
      <c r="AE33" s="182"/>
      <c r="AF33" s="183"/>
      <c r="AG33" s="180">
        <f t="shared" si="2"/>
        <v>0</v>
      </c>
      <c r="AH33" s="172"/>
      <c r="AI33" s="181"/>
      <c r="AJ33" s="182"/>
      <c r="AK33" s="182"/>
      <c r="AL33" s="182"/>
      <c r="AM33" s="182"/>
      <c r="AN33" s="183"/>
      <c r="AO33" s="180">
        <f t="shared" si="3"/>
        <v>0</v>
      </c>
      <c r="AP33" s="76"/>
      <c r="AQ33" s="36"/>
      <c r="AR33" s="172"/>
      <c r="AS33" s="181"/>
      <c r="AT33" s="182"/>
      <c r="AU33" s="182"/>
      <c r="AV33" s="182"/>
      <c r="AW33" s="182"/>
      <c r="AX33" s="183"/>
      <c r="AY33" s="180">
        <f t="shared" si="4"/>
        <v>0</v>
      </c>
      <c r="AZ33" s="76"/>
      <c r="BA33" s="36"/>
      <c r="BB33" s="76"/>
      <c r="BC33" s="36"/>
      <c r="BD33" s="76"/>
      <c r="BE33" s="36"/>
      <c r="BF33" s="172"/>
      <c r="BG33" s="181"/>
      <c r="BH33" s="182"/>
      <c r="BI33" s="182"/>
      <c r="BJ33" s="182"/>
      <c r="BK33" s="182"/>
      <c r="BL33" s="183"/>
      <c r="BM33" s="180">
        <f t="shared" si="5"/>
        <v>0</v>
      </c>
      <c r="BN33" s="172"/>
      <c r="BO33" s="181"/>
      <c r="BP33" s="182"/>
      <c r="BQ33" s="182"/>
      <c r="BR33" s="182"/>
      <c r="BS33" s="182"/>
      <c r="BT33" s="183"/>
      <c r="BU33" s="180">
        <f t="shared" si="6"/>
        <v>0</v>
      </c>
      <c r="BV33" s="76"/>
      <c r="BW33" s="36"/>
      <c r="BX33" s="75"/>
      <c r="BY33" s="212"/>
      <c r="BZ33" s="214"/>
      <c r="CA33" s="215"/>
      <c r="CB33" s="156"/>
      <c r="CC33" s="158"/>
      <c r="CD33" s="156"/>
      <c r="CE33" s="156"/>
      <c r="CF33" s="156"/>
      <c r="CG33" s="157"/>
      <c r="CH33" s="213">
        <f t="shared" si="7"/>
        <v>0</v>
      </c>
    </row>
    <row r="34" spans="1:86" ht="12.75" customHeight="1">
      <c r="A34" s="147" t="s">
        <v>64</v>
      </c>
      <c r="B34" s="150">
        <v>14</v>
      </c>
      <c r="C34" s="135" t="s">
        <v>23</v>
      </c>
      <c r="D34" s="221">
        <f t="shared" si="0"/>
        <v>0</v>
      </c>
      <c r="E34" s="75"/>
      <c r="F34" s="155"/>
      <c r="G34" s="156"/>
      <c r="H34" s="156"/>
      <c r="I34" s="156"/>
      <c r="J34" s="156"/>
      <c r="K34" s="156"/>
      <c r="L34" s="156"/>
      <c r="M34" s="157"/>
      <c r="N34" s="164">
        <f t="shared" si="1"/>
        <v>0</v>
      </c>
      <c r="O34" s="75"/>
      <c r="P34" s="155"/>
      <c r="Q34" s="156"/>
      <c r="R34" s="156"/>
      <c r="S34" s="158"/>
      <c r="T34" s="156"/>
      <c r="U34" s="156"/>
      <c r="V34" s="156"/>
      <c r="W34" s="157"/>
      <c r="X34" s="76"/>
      <c r="Y34" s="36"/>
      <c r="Z34" s="172"/>
      <c r="AA34" s="181"/>
      <c r="AB34" s="182"/>
      <c r="AC34" s="182"/>
      <c r="AD34" s="182"/>
      <c r="AE34" s="182"/>
      <c r="AF34" s="188"/>
      <c r="AG34" s="186">
        <f t="shared" si="2"/>
        <v>0</v>
      </c>
      <c r="AH34" s="172"/>
      <c r="AI34" s="181"/>
      <c r="AJ34" s="182"/>
      <c r="AK34" s="182"/>
      <c r="AL34" s="182"/>
      <c r="AM34" s="182"/>
      <c r="AN34" s="188"/>
      <c r="AO34" s="186">
        <f t="shared" si="3"/>
        <v>0</v>
      </c>
      <c r="AP34" s="76"/>
      <c r="AQ34" s="36"/>
      <c r="AR34" s="172"/>
      <c r="AS34" s="181"/>
      <c r="AT34" s="182"/>
      <c r="AU34" s="182"/>
      <c r="AV34" s="182"/>
      <c r="AW34" s="182"/>
      <c r="AX34" s="188"/>
      <c r="AY34" s="186">
        <f t="shared" si="4"/>
        <v>0</v>
      </c>
      <c r="AZ34" s="76"/>
      <c r="BA34" s="36"/>
      <c r="BB34" s="76"/>
      <c r="BC34" s="36"/>
      <c r="BD34" s="76"/>
      <c r="BE34" s="36"/>
      <c r="BF34" s="172"/>
      <c r="BG34" s="181"/>
      <c r="BH34" s="182"/>
      <c r="BI34" s="182"/>
      <c r="BJ34" s="182"/>
      <c r="BK34" s="182"/>
      <c r="BL34" s="188"/>
      <c r="BM34" s="186">
        <f t="shared" si="5"/>
        <v>0</v>
      </c>
      <c r="BN34" s="172"/>
      <c r="BO34" s="181"/>
      <c r="BP34" s="182"/>
      <c r="BQ34" s="182"/>
      <c r="BR34" s="182"/>
      <c r="BS34" s="182"/>
      <c r="BT34" s="188"/>
      <c r="BU34" s="186">
        <f t="shared" si="6"/>
        <v>0</v>
      </c>
      <c r="BV34" s="76"/>
      <c r="BW34" s="36"/>
      <c r="BX34" s="75"/>
      <c r="BY34" s="212"/>
      <c r="BZ34" s="214"/>
      <c r="CA34" s="215"/>
      <c r="CB34" s="156"/>
      <c r="CC34" s="158"/>
      <c r="CD34" s="156"/>
      <c r="CE34" s="156"/>
      <c r="CF34" s="156"/>
      <c r="CG34" s="157"/>
      <c r="CH34" s="213">
        <f t="shared" si="7"/>
        <v>0</v>
      </c>
    </row>
    <row r="35" spans="1:86" ht="12.75" customHeight="1">
      <c r="A35" s="147" t="s">
        <v>64</v>
      </c>
      <c r="B35" s="152" t="s">
        <v>64</v>
      </c>
      <c r="C35" s="135" t="s">
        <v>52</v>
      </c>
      <c r="D35" s="221">
        <f t="shared" si="0"/>
        <v>0</v>
      </c>
      <c r="E35" s="75"/>
      <c r="F35" s="155"/>
      <c r="G35" s="156"/>
      <c r="H35" s="156"/>
      <c r="I35" s="158"/>
      <c r="J35" s="156"/>
      <c r="K35" s="156"/>
      <c r="L35" s="156"/>
      <c r="M35" s="157"/>
      <c r="N35" s="164">
        <f t="shared" si="1"/>
        <v>0</v>
      </c>
      <c r="O35" s="75"/>
      <c r="P35" s="155"/>
      <c r="Q35" s="156"/>
      <c r="R35" s="156"/>
      <c r="S35" s="158"/>
      <c r="T35" s="156"/>
      <c r="U35" s="156"/>
      <c r="V35" s="156"/>
      <c r="W35" s="157"/>
      <c r="X35" s="76"/>
      <c r="Y35" s="36"/>
      <c r="Z35" s="172"/>
      <c r="AA35" s="177"/>
      <c r="AB35" s="178"/>
      <c r="AC35" s="178"/>
      <c r="AD35" s="178"/>
      <c r="AE35" s="178"/>
      <c r="AF35" s="189"/>
      <c r="AG35" s="186">
        <f t="shared" si="2"/>
        <v>0</v>
      </c>
      <c r="AH35" s="172"/>
      <c r="AI35" s="177"/>
      <c r="AJ35" s="178"/>
      <c r="AK35" s="178"/>
      <c r="AL35" s="178"/>
      <c r="AM35" s="178"/>
      <c r="AN35" s="189"/>
      <c r="AO35" s="186">
        <f t="shared" si="3"/>
        <v>0</v>
      </c>
      <c r="AP35" s="76"/>
      <c r="AQ35" s="36"/>
      <c r="AR35" s="172"/>
      <c r="AS35" s="177"/>
      <c r="AT35" s="178"/>
      <c r="AU35" s="178"/>
      <c r="AV35" s="178"/>
      <c r="AW35" s="178"/>
      <c r="AX35" s="189"/>
      <c r="AY35" s="186">
        <f t="shared" si="4"/>
        <v>0</v>
      </c>
      <c r="AZ35" s="76"/>
      <c r="BA35" s="36"/>
      <c r="BB35" s="76"/>
      <c r="BC35" s="36"/>
      <c r="BD35" s="76"/>
      <c r="BE35" s="36"/>
      <c r="BF35" s="172"/>
      <c r="BG35" s="177"/>
      <c r="BH35" s="178"/>
      <c r="BI35" s="178"/>
      <c r="BJ35" s="178"/>
      <c r="BK35" s="178"/>
      <c r="BL35" s="189"/>
      <c r="BM35" s="186">
        <f t="shared" si="5"/>
        <v>0</v>
      </c>
      <c r="BN35" s="172"/>
      <c r="BO35" s="177"/>
      <c r="BP35" s="178"/>
      <c r="BQ35" s="178"/>
      <c r="BR35" s="178"/>
      <c r="BS35" s="178"/>
      <c r="BT35" s="189"/>
      <c r="BU35" s="186">
        <f t="shared" si="6"/>
        <v>0</v>
      </c>
      <c r="BV35" s="76"/>
      <c r="BW35" s="36"/>
      <c r="BX35" s="75"/>
      <c r="BY35" s="212"/>
      <c r="BZ35" s="214"/>
      <c r="CA35" s="215"/>
      <c r="CB35" s="156"/>
      <c r="CC35" s="158"/>
      <c r="CD35" s="156"/>
      <c r="CE35" s="156"/>
      <c r="CF35" s="156"/>
      <c r="CG35" s="157"/>
      <c r="CH35" s="213">
        <f t="shared" si="7"/>
        <v>0</v>
      </c>
    </row>
    <row r="36" spans="1:86" ht="15.75" thickBot="1">
      <c r="A36" s="148" t="s">
        <v>64</v>
      </c>
      <c r="B36" s="153" t="s">
        <v>64</v>
      </c>
      <c r="C36" s="143" t="s">
        <v>53</v>
      </c>
      <c r="D36" s="222">
        <f t="shared" si="0"/>
        <v>0</v>
      </c>
      <c r="E36" s="75"/>
      <c r="F36" s="159"/>
      <c r="G36" s="160"/>
      <c r="H36" s="160"/>
      <c r="I36" s="161"/>
      <c r="J36" s="160"/>
      <c r="K36" s="160"/>
      <c r="L36" s="160"/>
      <c r="M36" s="162"/>
      <c r="N36" s="165">
        <f t="shared" si="1"/>
        <v>0</v>
      </c>
      <c r="O36" s="75"/>
      <c r="P36" s="159"/>
      <c r="Q36" s="160"/>
      <c r="R36" s="160"/>
      <c r="S36" s="161"/>
      <c r="T36" s="160"/>
      <c r="U36" s="160"/>
      <c r="V36" s="160"/>
      <c r="W36" s="162"/>
      <c r="X36" s="76"/>
      <c r="Y36" s="44"/>
      <c r="Z36" s="172"/>
      <c r="AA36" s="184"/>
      <c r="AB36" s="185"/>
      <c r="AC36" s="185"/>
      <c r="AD36" s="185"/>
      <c r="AE36" s="185"/>
      <c r="AF36" s="190"/>
      <c r="AG36" s="187">
        <f t="shared" si="2"/>
        <v>0</v>
      </c>
      <c r="AH36" s="172"/>
      <c r="AI36" s="184"/>
      <c r="AJ36" s="185"/>
      <c r="AK36" s="185"/>
      <c r="AL36" s="185"/>
      <c r="AM36" s="185"/>
      <c r="AN36" s="190"/>
      <c r="AO36" s="187">
        <f t="shared" si="3"/>
        <v>0</v>
      </c>
      <c r="AP36" s="76"/>
      <c r="AQ36" s="44"/>
      <c r="AR36" s="172"/>
      <c r="AS36" s="184"/>
      <c r="AT36" s="185"/>
      <c r="AU36" s="185"/>
      <c r="AV36" s="185"/>
      <c r="AW36" s="185"/>
      <c r="AX36" s="190"/>
      <c r="AY36" s="187">
        <f t="shared" si="4"/>
        <v>0</v>
      </c>
      <c r="AZ36" s="76"/>
      <c r="BA36" s="44"/>
      <c r="BB36" s="76"/>
      <c r="BC36" s="44"/>
      <c r="BD36" s="76"/>
      <c r="BE36" s="44"/>
      <c r="BF36" s="172"/>
      <c r="BG36" s="184"/>
      <c r="BH36" s="185"/>
      <c r="BI36" s="185"/>
      <c r="BJ36" s="185"/>
      <c r="BK36" s="185"/>
      <c r="BL36" s="190"/>
      <c r="BM36" s="187">
        <f t="shared" si="5"/>
        <v>0</v>
      </c>
      <c r="BN36" s="172"/>
      <c r="BO36" s="184"/>
      <c r="BP36" s="185"/>
      <c r="BQ36" s="185"/>
      <c r="BR36" s="185"/>
      <c r="BS36" s="185"/>
      <c r="BT36" s="190"/>
      <c r="BU36" s="187">
        <f t="shared" si="6"/>
        <v>0</v>
      </c>
      <c r="BV36" s="76"/>
      <c r="BW36" s="44"/>
      <c r="BX36" s="75"/>
      <c r="BY36" s="216"/>
      <c r="BZ36" s="216"/>
      <c r="CA36" s="161"/>
      <c r="CB36" s="160"/>
      <c r="CC36" s="161"/>
      <c r="CD36" s="160"/>
      <c r="CE36" s="160"/>
      <c r="CF36" s="160"/>
      <c r="CG36" s="162"/>
      <c r="CH36" s="217">
        <f t="shared" si="7"/>
        <v>0</v>
      </c>
    </row>
    <row r="37" spans="2:86" ht="15">
      <c r="B37" s="142"/>
      <c r="C37" s="141"/>
      <c r="D37" s="35"/>
      <c r="E37" s="30"/>
      <c r="F37" s="30"/>
      <c r="G37" s="30"/>
      <c r="H37" s="31"/>
      <c r="I37" s="57"/>
      <c r="J37" s="32"/>
      <c r="K37" s="33"/>
      <c r="L37" s="33"/>
      <c r="M37" s="33" t="s">
        <v>140</v>
      </c>
      <c r="N37" s="225">
        <f>SUM(N4:N36)</f>
        <v>151</v>
      </c>
      <c r="O37" s="203" t="s">
        <v>394</v>
      </c>
      <c r="Q37" s="203"/>
      <c r="R37" s="31"/>
      <c r="S37" s="57"/>
      <c r="T37" s="32"/>
      <c r="U37" s="33"/>
      <c r="V37" s="33"/>
      <c r="W37" s="33"/>
      <c r="BX37" s="30"/>
      <c r="BY37" s="30"/>
      <c r="BZ37" s="30"/>
      <c r="CA37" s="30"/>
      <c r="CB37" s="31"/>
      <c r="CC37" s="57"/>
      <c r="CD37" s="32"/>
      <c r="CE37" s="33"/>
      <c r="CF37" s="33"/>
      <c r="CG37" s="33"/>
      <c r="CH37" s="33"/>
    </row>
    <row r="38" spans="2:86" ht="12.75">
      <c r="B38" s="26" t="s">
        <v>93</v>
      </c>
      <c r="D38" s="124">
        <v>43015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  <c r="BY38" s="26"/>
      <c r="BZ38" s="26"/>
      <c r="CA38" s="26"/>
      <c r="CB38" s="26"/>
      <c r="CC38" s="58"/>
      <c r="CG38" s="26"/>
      <c r="CH38" s="26"/>
    </row>
    <row r="39" spans="3:86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  <c r="BX39" s="33"/>
      <c r="BY39" s="41"/>
      <c r="BZ39" s="41"/>
      <c r="CA39" s="41"/>
      <c r="CB39" s="41"/>
      <c r="CC39" s="59"/>
      <c r="CG39" s="33"/>
      <c r="CH39" s="33"/>
    </row>
    <row r="40" spans="5:81" ht="12.75">
      <c r="E40" s="29"/>
      <c r="F40" s="29"/>
      <c r="G40" s="29"/>
      <c r="H40" s="29"/>
      <c r="I40" s="60"/>
      <c r="O40" s="29"/>
      <c r="P40" s="29"/>
      <c r="Q40" s="29"/>
      <c r="R40" s="29"/>
      <c r="S40" s="60"/>
      <c r="BX40" s="29"/>
      <c r="BY40" s="29"/>
      <c r="BZ40" s="29"/>
      <c r="CA40" s="29"/>
      <c r="CB40" s="29"/>
      <c r="CC40" s="60"/>
    </row>
    <row r="41" spans="5:81" ht="12.75">
      <c r="E41" s="29"/>
      <c r="F41" s="29"/>
      <c r="G41" s="29"/>
      <c r="H41" s="29"/>
      <c r="I41" s="60"/>
      <c r="O41" s="29"/>
      <c r="P41" s="29"/>
      <c r="Q41" s="29"/>
      <c r="R41" s="29"/>
      <c r="S41" s="60"/>
      <c r="BX41" s="29"/>
      <c r="BY41" s="29"/>
      <c r="BZ41" s="29"/>
      <c r="CA41" s="29"/>
      <c r="CB41" s="29"/>
      <c r="CC41" s="60"/>
    </row>
    <row r="42" spans="5:83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  <c r="BX42" s="29"/>
      <c r="BY42" s="29"/>
      <c r="BZ42" s="29"/>
      <c r="CA42" s="29"/>
      <c r="CB42" s="29"/>
      <c r="CC42" s="60"/>
      <c r="CE42" s="39"/>
    </row>
    <row r="43" spans="3:81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  <c r="BX43" s="29"/>
      <c r="BY43" s="29"/>
      <c r="BZ43" s="29"/>
      <c r="CA43" s="29"/>
      <c r="CB43" s="29"/>
      <c r="CC43" s="60"/>
    </row>
    <row r="44" spans="3:83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  <c r="BX44" s="29"/>
      <c r="BY44" s="29"/>
      <c r="BZ44" s="29"/>
      <c r="CA44" s="29"/>
      <c r="CB44" s="29"/>
      <c r="CC44" s="60"/>
      <c r="CE44" s="29"/>
    </row>
    <row r="45" spans="5:86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  <c r="BX45" s="29"/>
      <c r="BY45" s="29"/>
      <c r="BZ45" s="29"/>
      <c r="CA45" s="29"/>
      <c r="CB45" s="29"/>
      <c r="CC45" s="60"/>
      <c r="CG45" s="29"/>
      <c r="CH45" s="29"/>
    </row>
    <row r="46" spans="5:81" ht="12.75">
      <c r="E46" s="29"/>
      <c r="F46" s="29"/>
      <c r="G46" s="29"/>
      <c r="H46" s="29"/>
      <c r="I46" s="60"/>
      <c r="O46" s="29"/>
      <c r="P46" s="29"/>
      <c r="Q46" s="29"/>
      <c r="R46" s="29"/>
      <c r="S46" s="60"/>
      <c r="BX46" s="29"/>
      <c r="BY46" s="29"/>
      <c r="BZ46" s="29"/>
      <c r="CA46" s="29"/>
      <c r="CB46" s="29"/>
      <c r="CC46" s="60"/>
    </row>
  </sheetData>
  <sheetProtection/>
  <mergeCells count="19">
    <mergeCell ref="CH1:CH3"/>
    <mergeCell ref="BC1:BC2"/>
    <mergeCell ref="BE1:BE2"/>
    <mergeCell ref="BG1:BM2"/>
    <mergeCell ref="BO1:BU2"/>
    <mergeCell ref="BW1:BW2"/>
    <mergeCell ref="BY1:CG2"/>
    <mergeCell ref="Y1:Y2"/>
    <mergeCell ref="AA1:AG2"/>
    <mergeCell ref="AI1:AO2"/>
    <mergeCell ref="AQ1:AQ2"/>
    <mergeCell ref="AS1:AY2"/>
    <mergeCell ref="BA1:BA2"/>
    <mergeCell ref="A1:A3"/>
    <mergeCell ref="B1:B3"/>
    <mergeCell ref="F1:M2"/>
    <mergeCell ref="N1:N3"/>
    <mergeCell ref="P1:W2"/>
    <mergeCell ref="D1:D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L46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10" customWidth="1"/>
    <col min="43" max="43" width="9.28125" style="28" customWidth="1"/>
    <col min="44" max="44" width="2.7109375" style="28" customWidth="1"/>
    <col min="45" max="50" width="5.7109375" style="28" customWidth="1"/>
    <col min="51" max="51" width="6.421875" style="28" bestFit="1" customWidth="1"/>
    <col min="52" max="52" width="2.7109375" style="10" customWidth="1"/>
    <col min="53" max="53" width="9.28125" style="28" customWidth="1"/>
    <col min="54" max="54" width="2.7109375" style="10" customWidth="1"/>
    <col min="55" max="55" width="9.28125" style="28" customWidth="1"/>
    <col min="56" max="56" width="2.7109375" style="10" customWidth="1"/>
    <col min="57" max="57" width="6.57421875" style="28" bestFit="1" customWidth="1"/>
    <col min="58" max="58" width="2.7109375" style="28" customWidth="1"/>
    <col min="59" max="64" width="5.7109375" style="28" customWidth="1"/>
    <col min="65" max="65" width="6.421875" style="28" bestFit="1" customWidth="1"/>
    <col min="66" max="66" width="2.7109375" style="28" customWidth="1"/>
    <col min="67" max="72" width="5.7109375" style="28" customWidth="1"/>
    <col min="73" max="73" width="6.421875" style="28" bestFit="1" customWidth="1"/>
    <col min="74" max="74" width="2.7109375" style="10" customWidth="1"/>
    <col min="75" max="75" width="6.00390625" style="28" customWidth="1"/>
    <col min="76" max="76" width="2.7109375" style="27" customWidth="1"/>
    <col min="77" max="77" width="9.00390625" style="27" customWidth="1"/>
    <col min="78" max="80" width="5.7109375" style="27" customWidth="1"/>
    <col min="81" max="81" width="5.7109375" style="61" customWidth="1"/>
    <col min="82" max="86" width="5.7109375" style="27" customWidth="1"/>
    <col min="87" max="87" width="2.7109375" style="27" customWidth="1"/>
    <col min="88" max="90" width="5.7109375" style="27" customWidth="1"/>
    <col min="91" max="16384" width="11.421875" style="28" customWidth="1"/>
  </cols>
  <sheetData>
    <row r="1" spans="1:90" ht="12.75" customHeight="1">
      <c r="A1" s="298">
        <v>2017</v>
      </c>
      <c r="B1" s="301">
        <v>2016</v>
      </c>
      <c r="C1" s="103" t="s">
        <v>57</v>
      </c>
      <c r="D1" s="304" t="s">
        <v>0</v>
      </c>
      <c r="E1" s="78"/>
      <c r="F1" s="306" t="s">
        <v>105</v>
      </c>
      <c r="G1" s="306"/>
      <c r="H1" s="306"/>
      <c r="I1" s="306"/>
      <c r="J1" s="306"/>
      <c r="K1" s="306"/>
      <c r="L1" s="306"/>
      <c r="M1" s="307"/>
      <c r="N1" s="312" t="s">
        <v>0</v>
      </c>
      <c r="O1" s="78"/>
      <c r="P1" s="306" t="s">
        <v>123</v>
      </c>
      <c r="Q1" s="306"/>
      <c r="R1" s="306"/>
      <c r="S1" s="306"/>
      <c r="T1" s="306"/>
      <c r="U1" s="306"/>
      <c r="V1" s="306"/>
      <c r="W1" s="307"/>
      <c r="X1" s="76"/>
      <c r="Y1" s="310" t="s">
        <v>89</v>
      </c>
      <c r="Z1" s="166"/>
      <c r="AA1" s="315" t="s">
        <v>219</v>
      </c>
      <c r="AB1" s="316"/>
      <c r="AC1" s="316"/>
      <c r="AD1" s="316"/>
      <c r="AE1" s="316"/>
      <c r="AF1" s="316"/>
      <c r="AG1" s="317"/>
      <c r="AH1" s="166"/>
      <c r="AI1" s="315" t="s">
        <v>271</v>
      </c>
      <c r="AJ1" s="316"/>
      <c r="AK1" s="316"/>
      <c r="AL1" s="316"/>
      <c r="AM1" s="316"/>
      <c r="AN1" s="316"/>
      <c r="AO1" s="317"/>
      <c r="AP1" s="76"/>
      <c r="AQ1" s="310" t="s">
        <v>354</v>
      </c>
      <c r="AR1" s="166"/>
      <c r="AS1" s="315" t="s">
        <v>124</v>
      </c>
      <c r="AT1" s="316"/>
      <c r="AU1" s="316"/>
      <c r="AV1" s="316"/>
      <c r="AW1" s="316"/>
      <c r="AX1" s="316"/>
      <c r="AY1" s="317"/>
      <c r="AZ1" s="76"/>
      <c r="BA1" s="310" t="s">
        <v>337</v>
      </c>
      <c r="BB1" s="76"/>
      <c r="BC1" s="310" t="s">
        <v>342</v>
      </c>
      <c r="BD1" s="76"/>
      <c r="BE1" s="310" t="s">
        <v>372</v>
      </c>
      <c r="BF1" s="166"/>
      <c r="BG1" s="315" t="s">
        <v>344</v>
      </c>
      <c r="BH1" s="316"/>
      <c r="BI1" s="316"/>
      <c r="BJ1" s="316"/>
      <c r="BK1" s="316"/>
      <c r="BL1" s="316"/>
      <c r="BM1" s="317"/>
      <c r="BN1" s="166"/>
      <c r="BO1" s="315" t="s">
        <v>345</v>
      </c>
      <c r="BP1" s="316"/>
      <c r="BQ1" s="316"/>
      <c r="BR1" s="316"/>
      <c r="BS1" s="316"/>
      <c r="BT1" s="316"/>
      <c r="BU1" s="317"/>
      <c r="BV1" s="76"/>
      <c r="BW1" s="310" t="s">
        <v>448</v>
      </c>
      <c r="BX1" s="78"/>
      <c r="BY1" s="306" t="s">
        <v>395</v>
      </c>
      <c r="BZ1" s="306"/>
      <c r="CA1" s="306"/>
      <c r="CB1" s="306"/>
      <c r="CC1" s="306"/>
      <c r="CD1" s="306"/>
      <c r="CE1" s="306"/>
      <c r="CF1" s="306"/>
      <c r="CG1" s="307"/>
      <c r="CH1" s="312" t="s">
        <v>0</v>
      </c>
      <c r="CI1" s="78"/>
      <c r="CJ1" s="323" t="s">
        <v>470</v>
      </c>
      <c r="CK1" s="324"/>
      <c r="CL1" s="312" t="s">
        <v>0</v>
      </c>
    </row>
    <row r="2" spans="1:90" ht="20.25" customHeight="1" thickBot="1">
      <c r="A2" s="299"/>
      <c r="B2" s="302"/>
      <c r="C2" s="104" t="s">
        <v>61</v>
      </c>
      <c r="D2" s="321"/>
      <c r="E2" s="79"/>
      <c r="F2" s="308"/>
      <c r="G2" s="308"/>
      <c r="H2" s="308"/>
      <c r="I2" s="308"/>
      <c r="J2" s="308"/>
      <c r="K2" s="308"/>
      <c r="L2" s="308"/>
      <c r="M2" s="309"/>
      <c r="N2" s="313"/>
      <c r="O2" s="79"/>
      <c r="P2" s="308"/>
      <c r="Q2" s="308"/>
      <c r="R2" s="308"/>
      <c r="S2" s="308"/>
      <c r="T2" s="308"/>
      <c r="U2" s="308"/>
      <c r="V2" s="308"/>
      <c r="W2" s="309"/>
      <c r="X2" s="76"/>
      <c r="Y2" s="311"/>
      <c r="Z2" s="77"/>
      <c r="AA2" s="318"/>
      <c r="AB2" s="319"/>
      <c r="AC2" s="319"/>
      <c r="AD2" s="319"/>
      <c r="AE2" s="319"/>
      <c r="AF2" s="319"/>
      <c r="AG2" s="320"/>
      <c r="AH2" s="77"/>
      <c r="AI2" s="318"/>
      <c r="AJ2" s="319"/>
      <c r="AK2" s="319"/>
      <c r="AL2" s="319"/>
      <c r="AM2" s="319"/>
      <c r="AN2" s="319"/>
      <c r="AO2" s="320"/>
      <c r="AP2" s="76"/>
      <c r="AQ2" s="311"/>
      <c r="AR2" s="77"/>
      <c r="AS2" s="318"/>
      <c r="AT2" s="319"/>
      <c r="AU2" s="319"/>
      <c r="AV2" s="319"/>
      <c r="AW2" s="319"/>
      <c r="AX2" s="319"/>
      <c r="AY2" s="320"/>
      <c r="AZ2" s="76"/>
      <c r="BA2" s="311"/>
      <c r="BB2" s="76"/>
      <c r="BC2" s="311"/>
      <c r="BD2" s="76"/>
      <c r="BE2" s="311"/>
      <c r="BF2" s="77"/>
      <c r="BG2" s="318"/>
      <c r="BH2" s="319"/>
      <c r="BI2" s="319"/>
      <c r="BJ2" s="319"/>
      <c r="BK2" s="319"/>
      <c r="BL2" s="319"/>
      <c r="BM2" s="320"/>
      <c r="BN2" s="77"/>
      <c r="BO2" s="318"/>
      <c r="BP2" s="319"/>
      <c r="BQ2" s="319"/>
      <c r="BR2" s="319"/>
      <c r="BS2" s="319"/>
      <c r="BT2" s="319"/>
      <c r="BU2" s="320"/>
      <c r="BV2" s="76"/>
      <c r="BW2" s="311"/>
      <c r="BX2" s="79"/>
      <c r="BY2" s="308"/>
      <c r="BZ2" s="308"/>
      <c r="CA2" s="308"/>
      <c r="CB2" s="308"/>
      <c r="CC2" s="308"/>
      <c r="CD2" s="308"/>
      <c r="CE2" s="308"/>
      <c r="CF2" s="308"/>
      <c r="CG2" s="309"/>
      <c r="CH2" s="313"/>
      <c r="CI2" s="79"/>
      <c r="CJ2" s="325"/>
      <c r="CK2" s="326"/>
      <c r="CL2" s="313"/>
    </row>
    <row r="3" spans="1:90" ht="13.5" customHeight="1" thickBot="1">
      <c r="A3" s="300"/>
      <c r="B3" s="303"/>
      <c r="C3" s="105" t="s">
        <v>16</v>
      </c>
      <c r="D3" s="322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4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7"/>
      <c r="AA3" s="168" t="s">
        <v>17</v>
      </c>
      <c r="AB3" s="169" t="s">
        <v>18</v>
      </c>
      <c r="AC3" s="169" t="s">
        <v>19</v>
      </c>
      <c r="AD3" s="169" t="s">
        <v>20</v>
      </c>
      <c r="AE3" s="170" t="s">
        <v>220</v>
      </c>
      <c r="AF3" s="170" t="s">
        <v>221</v>
      </c>
      <c r="AG3" s="171" t="s">
        <v>0</v>
      </c>
      <c r="AH3" s="167"/>
      <c r="AI3" s="168" t="s">
        <v>17</v>
      </c>
      <c r="AJ3" s="169" t="s">
        <v>18</v>
      </c>
      <c r="AK3" s="169" t="s">
        <v>19</v>
      </c>
      <c r="AL3" s="169" t="s">
        <v>20</v>
      </c>
      <c r="AM3" s="170" t="s">
        <v>220</v>
      </c>
      <c r="AN3" s="170" t="s">
        <v>221</v>
      </c>
      <c r="AO3" s="171" t="s">
        <v>0</v>
      </c>
      <c r="AP3" s="76"/>
      <c r="AQ3" s="42" t="s">
        <v>0</v>
      </c>
      <c r="AR3" s="167"/>
      <c r="AS3" s="168" t="s">
        <v>17</v>
      </c>
      <c r="AT3" s="169" t="s">
        <v>18</v>
      </c>
      <c r="AU3" s="169" t="s">
        <v>19</v>
      </c>
      <c r="AV3" s="169" t="s">
        <v>20</v>
      </c>
      <c r="AW3" s="170" t="s">
        <v>220</v>
      </c>
      <c r="AX3" s="170" t="s">
        <v>221</v>
      </c>
      <c r="AY3" s="171" t="s">
        <v>0</v>
      </c>
      <c r="AZ3" s="76"/>
      <c r="BA3" s="42" t="s">
        <v>0</v>
      </c>
      <c r="BB3" s="76"/>
      <c r="BC3" s="42" t="s">
        <v>0</v>
      </c>
      <c r="BD3" s="76"/>
      <c r="BE3" s="42" t="s">
        <v>0</v>
      </c>
      <c r="BF3" s="167"/>
      <c r="BG3" s="168" t="s">
        <v>17</v>
      </c>
      <c r="BH3" s="169" t="s">
        <v>18</v>
      </c>
      <c r="BI3" s="169" t="s">
        <v>19</v>
      </c>
      <c r="BJ3" s="169" t="s">
        <v>20</v>
      </c>
      <c r="BK3" s="170" t="s">
        <v>220</v>
      </c>
      <c r="BL3" s="170" t="s">
        <v>221</v>
      </c>
      <c r="BM3" s="171" t="s">
        <v>0</v>
      </c>
      <c r="BN3" s="167"/>
      <c r="BO3" s="168" t="s">
        <v>17</v>
      </c>
      <c r="BP3" s="169" t="s">
        <v>18</v>
      </c>
      <c r="BQ3" s="169" t="s">
        <v>19</v>
      </c>
      <c r="BR3" s="169" t="s">
        <v>20</v>
      </c>
      <c r="BS3" s="170" t="s">
        <v>220</v>
      </c>
      <c r="BT3" s="170" t="s">
        <v>221</v>
      </c>
      <c r="BU3" s="171" t="s">
        <v>0</v>
      </c>
      <c r="BV3" s="76"/>
      <c r="BW3" s="42" t="s">
        <v>0</v>
      </c>
      <c r="BX3" s="77"/>
      <c r="BY3" s="204" t="s">
        <v>431</v>
      </c>
      <c r="BZ3" s="169" t="s">
        <v>17</v>
      </c>
      <c r="CA3" s="169" t="s">
        <v>18</v>
      </c>
      <c r="CB3" s="169" t="s">
        <v>19</v>
      </c>
      <c r="CC3" s="205" t="s">
        <v>20</v>
      </c>
      <c r="CD3" s="170" t="s">
        <v>86</v>
      </c>
      <c r="CE3" s="170" t="s">
        <v>87</v>
      </c>
      <c r="CF3" s="170" t="s">
        <v>90</v>
      </c>
      <c r="CG3" s="206" t="s">
        <v>91</v>
      </c>
      <c r="CH3" s="314"/>
      <c r="CI3" s="77"/>
      <c r="CJ3" s="170" t="s">
        <v>90</v>
      </c>
      <c r="CK3" s="206" t="s">
        <v>91</v>
      </c>
      <c r="CL3" s="314"/>
    </row>
    <row r="4" spans="1:90" ht="12.75" customHeight="1" thickBot="1">
      <c r="A4" s="144">
        <v>1</v>
      </c>
      <c r="B4" s="149">
        <v>2</v>
      </c>
      <c r="C4" s="133" t="s">
        <v>34</v>
      </c>
      <c r="D4" s="129">
        <f aca="true" t="shared" si="0" ref="D4:D36">SUM(Y4+AG4+AO4+AQ4+AY4+BA4+BC4+BE4+BM4+BU4+BW4+CH4+CL4)</f>
        <v>655</v>
      </c>
      <c r="E4" s="75"/>
      <c r="F4" s="198">
        <v>9</v>
      </c>
      <c r="G4" s="196">
        <v>1</v>
      </c>
      <c r="H4" s="196">
        <v>4</v>
      </c>
      <c r="I4" s="196">
        <v>1</v>
      </c>
      <c r="J4" s="196">
        <v>1</v>
      </c>
      <c r="K4" s="196">
        <v>1</v>
      </c>
      <c r="L4" s="196">
        <v>2</v>
      </c>
      <c r="M4" s="218">
        <v>1</v>
      </c>
      <c r="N4" s="163">
        <f aca="true" t="shared" si="1" ref="N4:N36">SUM(F4:M4)</f>
        <v>20</v>
      </c>
      <c r="O4" s="75"/>
      <c r="P4" s="154">
        <v>163</v>
      </c>
      <c r="Q4" s="68">
        <v>66</v>
      </c>
      <c r="R4" s="68">
        <v>49</v>
      </c>
      <c r="S4" s="69">
        <v>68</v>
      </c>
      <c r="T4" s="68">
        <v>27</v>
      </c>
      <c r="U4" s="68">
        <v>44</v>
      </c>
      <c r="V4" s="68">
        <v>18</v>
      </c>
      <c r="W4" s="70">
        <v>1</v>
      </c>
      <c r="X4" s="76"/>
      <c r="Y4" s="40">
        <v>5</v>
      </c>
      <c r="Z4" s="172"/>
      <c r="AA4" s="173">
        <v>45</v>
      </c>
      <c r="AB4" s="174">
        <v>15</v>
      </c>
      <c r="AC4" s="174">
        <v>2</v>
      </c>
      <c r="AD4" s="174"/>
      <c r="AE4" s="174">
        <v>1</v>
      </c>
      <c r="AF4" s="175">
        <v>6</v>
      </c>
      <c r="AG4" s="176">
        <f aca="true" t="shared" si="2" ref="AG4:AG36">SUM(AA4:AF4)</f>
        <v>69</v>
      </c>
      <c r="AH4" s="172"/>
      <c r="AI4" s="173">
        <v>43</v>
      </c>
      <c r="AJ4" s="174">
        <v>20</v>
      </c>
      <c r="AK4" s="174">
        <v>11</v>
      </c>
      <c r="AL4" s="174">
        <v>20</v>
      </c>
      <c r="AM4" s="174">
        <v>2</v>
      </c>
      <c r="AN4" s="175">
        <v>8</v>
      </c>
      <c r="AO4" s="176">
        <f aca="true" t="shared" si="3" ref="AO4:AO36">SUM(AI4:AN4)</f>
        <v>104</v>
      </c>
      <c r="AP4" s="76"/>
      <c r="AQ4" s="40">
        <v>80</v>
      </c>
      <c r="AR4" s="172"/>
      <c r="AS4" s="173">
        <v>24</v>
      </c>
      <c r="AT4" s="174">
        <v>1</v>
      </c>
      <c r="AU4" s="174">
        <v>1</v>
      </c>
      <c r="AV4" s="174">
        <v>8</v>
      </c>
      <c r="AW4" s="174">
        <v>1</v>
      </c>
      <c r="AX4" s="175">
        <v>1</v>
      </c>
      <c r="AY4" s="176">
        <f aca="true" t="shared" si="4" ref="AY4:AY36">SUM(AS4:AX4)</f>
        <v>36</v>
      </c>
      <c r="AZ4" s="76"/>
      <c r="BA4" s="40">
        <v>60</v>
      </c>
      <c r="BB4" s="76"/>
      <c r="BC4" s="40">
        <v>75</v>
      </c>
      <c r="BD4" s="76"/>
      <c r="BE4" s="40">
        <v>20</v>
      </c>
      <c r="BF4" s="172"/>
      <c r="BG4" s="173"/>
      <c r="BH4" s="174"/>
      <c r="BI4" s="174"/>
      <c r="BJ4" s="174"/>
      <c r="BK4" s="174"/>
      <c r="BL4" s="175"/>
      <c r="BM4" s="176">
        <f aca="true" t="shared" si="5" ref="BM4:BM36">SUM(BG4:BL4)</f>
        <v>0</v>
      </c>
      <c r="BN4" s="172"/>
      <c r="BO4" s="173">
        <v>34</v>
      </c>
      <c r="BP4" s="174">
        <v>20</v>
      </c>
      <c r="BQ4" s="174">
        <v>3</v>
      </c>
      <c r="BR4" s="174">
        <v>10</v>
      </c>
      <c r="BS4" s="174">
        <v>1</v>
      </c>
      <c r="BT4" s="175">
        <v>8</v>
      </c>
      <c r="BU4" s="176">
        <f aca="true" t="shared" si="6" ref="BU4:BU36">SUM(BO4:BT4)</f>
        <v>76</v>
      </c>
      <c r="BV4" s="76"/>
      <c r="BW4" s="40">
        <v>6</v>
      </c>
      <c r="BX4" s="75"/>
      <c r="BY4" s="207">
        <v>90</v>
      </c>
      <c r="BZ4" s="207">
        <v>10</v>
      </c>
      <c r="CA4" s="208"/>
      <c r="CB4" s="209">
        <v>10</v>
      </c>
      <c r="CC4" s="208"/>
      <c r="CD4" s="209">
        <v>3</v>
      </c>
      <c r="CE4" s="209"/>
      <c r="CF4" s="209">
        <v>2</v>
      </c>
      <c r="CG4" s="210">
        <v>1</v>
      </c>
      <c r="CH4" s="211">
        <f aca="true" t="shared" si="7" ref="CH4:CH36">SUM(BY4:CG4)</f>
        <v>116</v>
      </c>
      <c r="CI4" s="75"/>
      <c r="CJ4" s="209">
        <v>8</v>
      </c>
      <c r="CK4" s="210"/>
      <c r="CL4" s="211">
        <f aca="true" t="shared" si="8" ref="CL4:CL36">SUM(CJ4:CK4)</f>
        <v>8</v>
      </c>
    </row>
    <row r="5" spans="1:90" ht="12.75" customHeight="1" thickBot="1">
      <c r="A5" s="145">
        <v>2</v>
      </c>
      <c r="B5" s="150">
        <v>1</v>
      </c>
      <c r="C5" s="134" t="s">
        <v>65</v>
      </c>
      <c r="D5" s="129">
        <f t="shared" si="0"/>
        <v>460</v>
      </c>
      <c r="E5" s="75"/>
      <c r="F5" s="199">
        <v>2</v>
      </c>
      <c r="G5" s="197">
        <v>1</v>
      </c>
      <c r="H5" s="197">
        <v>6</v>
      </c>
      <c r="I5" s="156"/>
      <c r="J5" s="197">
        <v>4</v>
      </c>
      <c r="K5" s="156"/>
      <c r="L5" s="197">
        <v>2</v>
      </c>
      <c r="M5" s="202">
        <v>1</v>
      </c>
      <c r="N5" s="164">
        <f t="shared" si="1"/>
        <v>16</v>
      </c>
      <c r="O5" s="75"/>
      <c r="P5" s="155">
        <v>28</v>
      </c>
      <c r="Q5" s="156">
        <v>1</v>
      </c>
      <c r="R5" s="156">
        <v>122</v>
      </c>
      <c r="S5" s="158"/>
      <c r="T5" s="156">
        <v>162</v>
      </c>
      <c r="U5" s="156"/>
      <c r="V5" s="156">
        <v>9</v>
      </c>
      <c r="W5" s="157">
        <v>8</v>
      </c>
      <c r="X5" s="76"/>
      <c r="Y5" s="36">
        <v>22</v>
      </c>
      <c r="Z5" s="172"/>
      <c r="AA5" s="177">
        <v>6</v>
      </c>
      <c r="AB5" s="178">
        <v>1</v>
      </c>
      <c r="AC5" s="178">
        <v>23</v>
      </c>
      <c r="AD5" s="178"/>
      <c r="AE5" s="178">
        <v>17</v>
      </c>
      <c r="AF5" s="179"/>
      <c r="AG5" s="180">
        <f t="shared" si="2"/>
        <v>47</v>
      </c>
      <c r="AH5" s="172"/>
      <c r="AI5" s="177">
        <v>8</v>
      </c>
      <c r="AJ5" s="178"/>
      <c r="AK5" s="178">
        <v>37</v>
      </c>
      <c r="AL5" s="178"/>
      <c r="AM5" s="178">
        <v>16</v>
      </c>
      <c r="AN5" s="179"/>
      <c r="AO5" s="180">
        <f t="shared" si="3"/>
        <v>61</v>
      </c>
      <c r="AP5" s="76"/>
      <c r="AQ5" s="36">
        <v>50</v>
      </c>
      <c r="AR5" s="172"/>
      <c r="AS5" s="177">
        <v>1</v>
      </c>
      <c r="AT5" s="178"/>
      <c r="AU5" s="178">
        <v>16</v>
      </c>
      <c r="AV5" s="178"/>
      <c r="AW5" s="178">
        <v>16</v>
      </c>
      <c r="AX5" s="179"/>
      <c r="AY5" s="180">
        <f t="shared" si="4"/>
        <v>33</v>
      </c>
      <c r="AZ5" s="76"/>
      <c r="BA5" s="36">
        <v>40</v>
      </c>
      <c r="BB5" s="76"/>
      <c r="BC5" s="36">
        <v>10</v>
      </c>
      <c r="BD5" s="76"/>
      <c r="BE5" s="36">
        <v>20</v>
      </c>
      <c r="BF5" s="172"/>
      <c r="BG5" s="177"/>
      <c r="BH5" s="178"/>
      <c r="BI5" s="178">
        <v>10</v>
      </c>
      <c r="BJ5" s="178"/>
      <c r="BK5" s="178"/>
      <c r="BL5" s="179"/>
      <c r="BM5" s="180">
        <f t="shared" si="5"/>
        <v>10</v>
      </c>
      <c r="BN5" s="172"/>
      <c r="BO5" s="177">
        <v>1</v>
      </c>
      <c r="BP5" s="178"/>
      <c r="BQ5" s="178">
        <v>2</v>
      </c>
      <c r="BR5" s="178"/>
      <c r="BS5" s="178">
        <v>32</v>
      </c>
      <c r="BT5" s="179"/>
      <c r="BU5" s="180">
        <f t="shared" si="6"/>
        <v>35</v>
      </c>
      <c r="BV5" s="76"/>
      <c r="BW5" s="36">
        <v>6</v>
      </c>
      <c r="BX5" s="75"/>
      <c r="BY5" s="212">
        <v>80</v>
      </c>
      <c r="BZ5" s="212">
        <v>11</v>
      </c>
      <c r="CA5" s="158"/>
      <c r="CB5" s="156">
        <v>11</v>
      </c>
      <c r="CC5" s="158"/>
      <c r="CD5" s="156">
        <v>7</v>
      </c>
      <c r="CE5" s="156"/>
      <c r="CF5" s="156">
        <v>7</v>
      </c>
      <c r="CG5" s="157"/>
      <c r="CH5" s="213">
        <f t="shared" si="7"/>
        <v>116</v>
      </c>
      <c r="CI5" s="75"/>
      <c r="CJ5" s="156">
        <v>2</v>
      </c>
      <c r="CK5" s="157">
        <v>8</v>
      </c>
      <c r="CL5" s="213">
        <f t="shared" si="8"/>
        <v>10</v>
      </c>
    </row>
    <row r="6" spans="1:90" ht="12.75" customHeight="1" thickBot="1">
      <c r="A6" s="145">
        <v>3</v>
      </c>
      <c r="B6" s="150">
        <v>3</v>
      </c>
      <c r="C6" s="134" t="s">
        <v>70</v>
      </c>
      <c r="D6" s="129">
        <f t="shared" si="0"/>
        <v>387</v>
      </c>
      <c r="E6" s="75"/>
      <c r="F6" s="199">
        <v>5</v>
      </c>
      <c r="G6" s="197">
        <v>1</v>
      </c>
      <c r="H6" s="197">
        <v>3</v>
      </c>
      <c r="I6" s="156"/>
      <c r="J6" s="197">
        <v>3</v>
      </c>
      <c r="K6" s="156"/>
      <c r="L6" s="197">
        <v>4</v>
      </c>
      <c r="M6" s="157"/>
      <c r="N6" s="164">
        <f t="shared" si="1"/>
        <v>16</v>
      </c>
      <c r="O6" s="75"/>
      <c r="P6" s="155">
        <v>17</v>
      </c>
      <c r="Q6" s="156">
        <v>15</v>
      </c>
      <c r="R6" s="156">
        <v>18</v>
      </c>
      <c r="S6" s="158"/>
      <c r="T6" s="156">
        <v>161</v>
      </c>
      <c r="U6" s="156"/>
      <c r="V6" s="156">
        <v>26</v>
      </c>
      <c r="W6" s="157"/>
      <c r="X6" s="76"/>
      <c r="Y6" s="36">
        <v>5</v>
      </c>
      <c r="Z6" s="172"/>
      <c r="AA6" s="177">
        <v>2</v>
      </c>
      <c r="AB6" s="178"/>
      <c r="AC6" s="178">
        <v>1</v>
      </c>
      <c r="AD6" s="178"/>
      <c r="AE6" s="178">
        <v>9</v>
      </c>
      <c r="AF6" s="179"/>
      <c r="AG6" s="180">
        <f t="shared" si="2"/>
        <v>12</v>
      </c>
      <c r="AH6" s="172"/>
      <c r="AI6" s="177">
        <v>14</v>
      </c>
      <c r="AJ6" s="178">
        <v>15</v>
      </c>
      <c r="AK6" s="178">
        <v>11</v>
      </c>
      <c r="AL6" s="178"/>
      <c r="AM6" s="178">
        <v>4</v>
      </c>
      <c r="AN6" s="179"/>
      <c r="AO6" s="180">
        <f t="shared" si="3"/>
        <v>44</v>
      </c>
      <c r="AP6" s="76"/>
      <c r="AQ6" s="36">
        <v>50</v>
      </c>
      <c r="AR6" s="172"/>
      <c r="AS6" s="177">
        <v>1</v>
      </c>
      <c r="AT6" s="178"/>
      <c r="AU6" s="178">
        <v>1</v>
      </c>
      <c r="AV6" s="178"/>
      <c r="AW6" s="178">
        <v>12</v>
      </c>
      <c r="AX6" s="179"/>
      <c r="AY6" s="180">
        <f t="shared" si="4"/>
        <v>14</v>
      </c>
      <c r="AZ6" s="76"/>
      <c r="BA6" s="36">
        <v>20</v>
      </c>
      <c r="BB6" s="76"/>
      <c r="BC6" s="36">
        <v>50</v>
      </c>
      <c r="BD6" s="76"/>
      <c r="BE6" s="36">
        <v>10</v>
      </c>
      <c r="BF6" s="172"/>
      <c r="BG6" s="177"/>
      <c r="BH6" s="178"/>
      <c r="BI6" s="178"/>
      <c r="BJ6" s="178"/>
      <c r="BK6" s="178">
        <v>60</v>
      </c>
      <c r="BL6" s="179"/>
      <c r="BM6" s="180">
        <f t="shared" si="5"/>
        <v>60</v>
      </c>
      <c r="BN6" s="172"/>
      <c r="BO6" s="177">
        <v>3</v>
      </c>
      <c r="BP6" s="178"/>
      <c r="BQ6" s="178">
        <v>1</v>
      </c>
      <c r="BR6" s="178"/>
      <c r="BS6" s="178">
        <v>2</v>
      </c>
      <c r="BT6" s="179"/>
      <c r="BU6" s="180">
        <f t="shared" si="6"/>
        <v>6</v>
      </c>
      <c r="BV6" s="76"/>
      <c r="BW6" s="36">
        <v>6</v>
      </c>
      <c r="BX6" s="75"/>
      <c r="BY6" s="212">
        <v>75</v>
      </c>
      <c r="BZ6" s="212">
        <v>1</v>
      </c>
      <c r="CA6" s="158"/>
      <c r="CB6" s="156">
        <v>2</v>
      </c>
      <c r="CC6" s="158"/>
      <c r="CD6" s="156">
        <v>12</v>
      </c>
      <c r="CE6" s="156"/>
      <c r="CF6" s="156">
        <v>9</v>
      </c>
      <c r="CG6" s="157"/>
      <c r="CH6" s="213">
        <f t="shared" si="7"/>
        <v>99</v>
      </c>
      <c r="CI6" s="75"/>
      <c r="CJ6" s="156">
        <v>11</v>
      </c>
      <c r="CK6" s="157"/>
      <c r="CL6" s="213">
        <f t="shared" si="8"/>
        <v>11</v>
      </c>
    </row>
    <row r="7" spans="1:90" ht="12.75" customHeight="1" thickBot="1">
      <c r="A7" s="145">
        <v>4</v>
      </c>
      <c r="B7" s="150">
        <v>10</v>
      </c>
      <c r="C7" s="134" t="s">
        <v>84</v>
      </c>
      <c r="D7" s="129">
        <f t="shared" si="0"/>
        <v>201</v>
      </c>
      <c r="E7" s="75"/>
      <c r="F7" s="199">
        <v>3</v>
      </c>
      <c r="G7" s="156"/>
      <c r="H7" s="156"/>
      <c r="I7" s="156"/>
      <c r="J7" s="197">
        <v>3</v>
      </c>
      <c r="K7" s="197">
        <v>1</v>
      </c>
      <c r="L7" s="197">
        <v>2</v>
      </c>
      <c r="M7" s="202">
        <v>1</v>
      </c>
      <c r="N7" s="164">
        <f t="shared" si="1"/>
        <v>10</v>
      </c>
      <c r="O7" s="75"/>
      <c r="P7" s="155">
        <v>25</v>
      </c>
      <c r="Q7" s="156"/>
      <c r="R7" s="156"/>
      <c r="S7" s="158"/>
      <c r="T7" s="156">
        <v>15</v>
      </c>
      <c r="U7" s="156">
        <v>73</v>
      </c>
      <c r="V7" s="156">
        <v>11</v>
      </c>
      <c r="W7" s="157">
        <v>7</v>
      </c>
      <c r="X7" s="76"/>
      <c r="Y7" s="36">
        <v>2</v>
      </c>
      <c r="Z7" s="172"/>
      <c r="AA7" s="177"/>
      <c r="AB7" s="178"/>
      <c r="AC7" s="178"/>
      <c r="AD7" s="178"/>
      <c r="AE7" s="178">
        <v>1</v>
      </c>
      <c r="AF7" s="179">
        <v>8</v>
      </c>
      <c r="AG7" s="180">
        <f t="shared" si="2"/>
        <v>9</v>
      </c>
      <c r="AH7" s="172"/>
      <c r="AI7" s="177">
        <v>1</v>
      </c>
      <c r="AJ7" s="178"/>
      <c r="AK7" s="178"/>
      <c r="AL7" s="178"/>
      <c r="AM7" s="178">
        <v>1</v>
      </c>
      <c r="AN7" s="179">
        <v>15</v>
      </c>
      <c r="AO7" s="180">
        <f t="shared" si="3"/>
        <v>17</v>
      </c>
      <c r="AP7" s="76"/>
      <c r="AQ7" s="36">
        <v>10</v>
      </c>
      <c r="AR7" s="172"/>
      <c r="AS7" s="177"/>
      <c r="AT7" s="178"/>
      <c r="AU7" s="178"/>
      <c r="AV7" s="178"/>
      <c r="AW7" s="178"/>
      <c r="AX7" s="179">
        <v>1</v>
      </c>
      <c r="AY7" s="180">
        <f t="shared" si="4"/>
        <v>1</v>
      </c>
      <c r="AZ7" s="76"/>
      <c r="BA7" s="36">
        <v>20</v>
      </c>
      <c r="BB7" s="76"/>
      <c r="BC7" s="36">
        <v>10</v>
      </c>
      <c r="BD7" s="76"/>
      <c r="BE7" s="36">
        <v>10</v>
      </c>
      <c r="BF7" s="172"/>
      <c r="BG7" s="177"/>
      <c r="BH7" s="178"/>
      <c r="BI7" s="178"/>
      <c r="BJ7" s="178"/>
      <c r="BK7" s="178"/>
      <c r="BL7" s="179"/>
      <c r="BM7" s="180">
        <f t="shared" si="5"/>
        <v>0</v>
      </c>
      <c r="BN7" s="172"/>
      <c r="BO7" s="177">
        <v>15</v>
      </c>
      <c r="BP7" s="178"/>
      <c r="BQ7" s="178"/>
      <c r="BR7" s="178"/>
      <c r="BS7" s="178"/>
      <c r="BT7" s="179"/>
      <c r="BU7" s="180">
        <f t="shared" si="6"/>
        <v>15</v>
      </c>
      <c r="BV7" s="76"/>
      <c r="BW7" s="36">
        <v>24</v>
      </c>
      <c r="BX7" s="75"/>
      <c r="BY7" s="212">
        <v>60</v>
      </c>
      <c r="BZ7" s="212">
        <v>9</v>
      </c>
      <c r="CA7" s="158"/>
      <c r="CB7" s="156"/>
      <c r="CC7" s="158"/>
      <c r="CD7" s="156">
        <v>4</v>
      </c>
      <c r="CE7" s="156"/>
      <c r="CF7" s="156">
        <v>1</v>
      </c>
      <c r="CG7" s="157">
        <v>1</v>
      </c>
      <c r="CH7" s="213">
        <f t="shared" si="7"/>
        <v>75</v>
      </c>
      <c r="CI7" s="75"/>
      <c r="CJ7" s="156">
        <v>2</v>
      </c>
      <c r="CK7" s="157">
        <v>6</v>
      </c>
      <c r="CL7" s="213">
        <f t="shared" si="8"/>
        <v>8</v>
      </c>
    </row>
    <row r="8" spans="1:90" ht="12.75" customHeight="1" thickBot="1">
      <c r="A8" s="145">
        <v>5</v>
      </c>
      <c r="B8" s="150">
        <v>8</v>
      </c>
      <c r="C8" s="134" t="s">
        <v>22</v>
      </c>
      <c r="D8" s="129">
        <f t="shared" si="0"/>
        <v>195</v>
      </c>
      <c r="E8" s="75"/>
      <c r="F8" s="199">
        <v>3</v>
      </c>
      <c r="G8" s="156"/>
      <c r="H8" s="197">
        <v>3</v>
      </c>
      <c r="I8" s="156"/>
      <c r="J8" s="197">
        <v>2</v>
      </c>
      <c r="K8" s="156"/>
      <c r="L8" s="197">
        <v>8</v>
      </c>
      <c r="M8" s="202">
        <v>1</v>
      </c>
      <c r="N8" s="164">
        <f t="shared" si="1"/>
        <v>17</v>
      </c>
      <c r="O8" s="75"/>
      <c r="P8" s="155">
        <v>2</v>
      </c>
      <c r="Q8" s="156"/>
      <c r="R8" s="156">
        <v>74</v>
      </c>
      <c r="S8" s="158"/>
      <c r="T8" s="156">
        <v>4</v>
      </c>
      <c r="U8" s="156"/>
      <c r="V8" s="156">
        <v>37</v>
      </c>
      <c r="W8" s="157">
        <v>1</v>
      </c>
      <c r="X8" s="76"/>
      <c r="Y8" s="36">
        <v>3</v>
      </c>
      <c r="Z8" s="172"/>
      <c r="AA8" s="177"/>
      <c r="AB8" s="178"/>
      <c r="AC8" s="178">
        <v>1</v>
      </c>
      <c r="AD8" s="178"/>
      <c r="AE8" s="178"/>
      <c r="AF8" s="179"/>
      <c r="AG8" s="180">
        <f t="shared" si="2"/>
        <v>1</v>
      </c>
      <c r="AH8" s="172"/>
      <c r="AI8" s="177">
        <v>1</v>
      </c>
      <c r="AJ8" s="178"/>
      <c r="AK8" s="178">
        <v>1</v>
      </c>
      <c r="AL8" s="178"/>
      <c r="AM8" s="178"/>
      <c r="AN8" s="179"/>
      <c r="AO8" s="180">
        <f t="shared" si="3"/>
        <v>2</v>
      </c>
      <c r="AP8" s="76"/>
      <c r="AQ8" s="36"/>
      <c r="AR8" s="172"/>
      <c r="AS8" s="177"/>
      <c r="AT8" s="178"/>
      <c r="AU8" s="178">
        <v>8</v>
      </c>
      <c r="AV8" s="178"/>
      <c r="AW8" s="178"/>
      <c r="AX8" s="179"/>
      <c r="AY8" s="180">
        <f t="shared" si="4"/>
        <v>8</v>
      </c>
      <c r="AZ8" s="76"/>
      <c r="BA8" s="36">
        <v>20</v>
      </c>
      <c r="BB8" s="76"/>
      <c r="BC8" s="36">
        <v>10</v>
      </c>
      <c r="BD8" s="76"/>
      <c r="BE8" s="36"/>
      <c r="BF8" s="172"/>
      <c r="BG8" s="177"/>
      <c r="BH8" s="178"/>
      <c r="BI8" s="178">
        <v>40</v>
      </c>
      <c r="BJ8" s="178"/>
      <c r="BK8" s="178"/>
      <c r="BL8" s="179"/>
      <c r="BM8" s="180">
        <f t="shared" si="5"/>
        <v>40</v>
      </c>
      <c r="BN8" s="172"/>
      <c r="BO8" s="177"/>
      <c r="BP8" s="178"/>
      <c r="BQ8" s="178">
        <v>1</v>
      </c>
      <c r="BR8" s="178"/>
      <c r="BS8" s="178"/>
      <c r="BT8" s="179"/>
      <c r="BU8" s="180">
        <f t="shared" si="6"/>
        <v>1</v>
      </c>
      <c r="BV8" s="76"/>
      <c r="BW8" s="36">
        <v>12</v>
      </c>
      <c r="BX8" s="75"/>
      <c r="BY8" s="212">
        <v>65</v>
      </c>
      <c r="BZ8" s="212">
        <v>2</v>
      </c>
      <c r="CA8" s="158"/>
      <c r="CB8" s="156">
        <v>4</v>
      </c>
      <c r="CC8" s="158"/>
      <c r="CD8" s="156">
        <v>2</v>
      </c>
      <c r="CE8" s="156"/>
      <c r="CF8" s="156">
        <v>10</v>
      </c>
      <c r="CG8" s="157">
        <v>1</v>
      </c>
      <c r="CH8" s="213">
        <f t="shared" si="7"/>
        <v>84</v>
      </c>
      <c r="CI8" s="75"/>
      <c r="CJ8" s="156">
        <v>14</v>
      </c>
      <c r="CK8" s="157"/>
      <c r="CL8" s="213">
        <f t="shared" si="8"/>
        <v>14</v>
      </c>
    </row>
    <row r="9" spans="1:90" ht="12.75" customHeight="1" thickBot="1">
      <c r="A9" s="145">
        <v>6</v>
      </c>
      <c r="B9" s="150">
        <v>6</v>
      </c>
      <c r="C9" s="135" t="s">
        <v>370</v>
      </c>
      <c r="D9" s="129">
        <f t="shared" si="0"/>
        <v>169</v>
      </c>
      <c r="E9" s="75"/>
      <c r="F9" s="199">
        <v>1</v>
      </c>
      <c r="G9" s="156"/>
      <c r="H9" s="197">
        <v>1</v>
      </c>
      <c r="I9" s="156"/>
      <c r="J9" s="197">
        <v>1</v>
      </c>
      <c r="K9" s="197">
        <v>1</v>
      </c>
      <c r="L9" s="197">
        <v>1</v>
      </c>
      <c r="M9" s="202">
        <v>1</v>
      </c>
      <c r="N9" s="164">
        <f t="shared" si="1"/>
        <v>6</v>
      </c>
      <c r="O9" s="75"/>
      <c r="P9" s="155">
        <v>1</v>
      </c>
      <c r="Q9" s="156"/>
      <c r="R9" s="156">
        <v>4</v>
      </c>
      <c r="S9" s="158"/>
      <c r="T9" s="156">
        <v>144</v>
      </c>
      <c r="U9" s="156">
        <v>1</v>
      </c>
      <c r="V9" s="156">
        <v>1</v>
      </c>
      <c r="W9" s="157">
        <v>1</v>
      </c>
      <c r="X9" s="76"/>
      <c r="Y9" s="36">
        <v>9</v>
      </c>
      <c r="Z9" s="172"/>
      <c r="AA9" s="177"/>
      <c r="AB9" s="178"/>
      <c r="AC9" s="178">
        <v>1</v>
      </c>
      <c r="AD9" s="178"/>
      <c r="AE9" s="178">
        <v>1</v>
      </c>
      <c r="AF9" s="179"/>
      <c r="AG9" s="180">
        <f t="shared" si="2"/>
        <v>2</v>
      </c>
      <c r="AH9" s="172"/>
      <c r="AI9" s="177"/>
      <c r="AJ9" s="178"/>
      <c r="AK9" s="178">
        <v>1</v>
      </c>
      <c r="AL9" s="178"/>
      <c r="AM9" s="178">
        <v>23</v>
      </c>
      <c r="AN9" s="179">
        <v>1</v>
      </c>
      <c r="AO9" s="180">
        <f t="shared" si="3"/>
        <v>25</v>
      </c>
      <c r="AP9" s="76"/>
      <c r="AQ9" s="36">
        <v>10</v>
      </c>
      <c r="AR9" s="172"/>
      <c r="AS9" s="177"/>
      <c r="AT9" s="178"/>
      <c r="AU9" s="178"/>
      <c r="AV9" s="178"/>
      <c r="AW9" s="178">
        <v>30</v>
      </c>
      <c r="AX9" s="179"/>
      <c r="AY9" s="180">
        <f t="shared" si="4"/>
        <v>30</v>
      </c>
      <c r="AZ9" s="76"/>
      <c r="BA9" s="36">
        <v>20</v>
      </c>
      <c r="BB9" s="76"/>
      <c r="BC9" s="36">
        <v>10</v>
      </c>
      <c r="BD9" s="76"/>
      <c r="BE9" s="36">
        <v>10</v>
      </c>
      <c r="BF9" s="172"/>
      <c r="BG9" s="177"/>
      <c r="BH9" s="178"/>
      <c r="BI9" s="178"/>
      <c r="BJ9" s="178"/>
      <c r="BK9" s="178"/>
      <c r="BL9" s="179"/>
      <c r="BM9" s="180">
        <f t="shared" si="5"/>
        <v>0</v>
      </c>
      <c r="BN9" s="172"/>
      <c r="BO9" s="177"/>
      <c r="BP9" s="178"/>
      <c r="BQ9" s="178">
        <v>1</v>
      </c>
      <c r="BR9" s="178"/>
      <c r="BS9" s="178">
        <v>17</v>
      </c>
      <c r="BT9" s="179"/>
      <c r="BU9" s="180">
        <f t="shared" si="6"/>
        <v>18</v>
      </c>
      <c r="BV9" s="76"/>
      <c r="BW9" s="36">
        <v>10</v>
      </c>
      <c r="BX9" s="75"/>
      <c r="BY9" s="212">
        <v>10</v>
      </c>
      <c r="BZ9" s="212">
        <v>1</v>
      </c>
      <c r="CA9" s="158"/>
      <c r="CB9" s="156">
        <v>1</v>
      </c>
      <c r="CC9" s="158"/>
      <c r="CD9" s="156">
        <v>13</v>
      </c>
      <c r="CE9" s="156"/>
      <c r="CF9" s="156"/>
      <c r="CG9" s="157"/>
      <c r="CH9" s="213">
        <f t="shared" si="7"/>
        <v>25</v>
      </c>
      <c r="CI9" s="75"/>
      <c r="CJ9" s="156"/>
      <c r="CK9" s="157"/>
      <c r="CL9" s="213">
        <f t="shared" si="8"/>
        <v>0</v>
      </c>
    </row>
    <row r="10" spans="1:90" ht="12.75" customHeight="1" thickBot="1">
      <c r="A10" s="145">
        <v>7</v>
      </c>
      <c r="B10" s="150">
        <v>9</v>
      </c>
      <c r="C10" s="134" t="s">
        <v>27</v>
      </c>
      <c r="D10" s="129">
        <f t="shared" si="0"/>
        <v>135</v>
      </c>
      <c r="E10" s="75"/>
      <c r="F10" s="199">
        <v>2</v>
      </c>
      <c r="G10" s="156"/>
      <c r="H10" s="197">
        <v>3</v>
      </c>
      <c r="I10" s="197">
        <v>1</v>
      </c>
      <c r="J10" s="197">
        <v>2</v>
      </c>
      <c r="K10" s="197">
        <v>1</v>
      </c>
      <c r="L10" s="197">
        <v>2</v>
      </c>
      <c r="M10" s="157"/>
      <c r="N10" s="164">
        <f t="shared" si="1"/>
        <v>11</v>
      </c>
      <c r="O10" s="75"/>
      <c r="P10" s="155">
        <v>3</v>
      </c>
      <c r="Q10" s="156"/>
      <c r="R10" s="156">
        <v>28</v>
      </c>
      <c r="S10" s="158">
        <v>27</v>
      </c>
      <c r="T10" s="156">
        <v>8</v>
      </c>
      <c r="U10" s="156">
        <v>1</v>
      </c>
      <c r="V10" s="156">
        <v>5</v>
      </c>
      <c r="W10" s="157"/>
      <c r="X10" s="76"/>
      <c r="Y10" s="36">
        <v>4</v>
      </c>
      <c r="Z10" s="172"/>
      <c r="AA10" s="177"/>
      <c r="AB10" s="178"/>
      <c r="AC10" s="178"/>
      <c r="AD10" s="178">
        <v>10</v>
      </c>
      <c r="AE10" s="178"/>
      <c r="AF10" s="179"/>
      <c r="AG10" s="180">
        <f t="shared" si="2"/>
        <v>10</v>
      </c>
      <c r="AH10" s="172"/>
      <c r="AI10" s="177"/>
      <c r="AJ10" s="178"/>
      <c r="AK10" s="178">
        <v>2</v>
      </c>
      <c r="AL10" s="178">
        <v>15</v>
      </c>
      <c r="AM10" s="178">
        <v>1</v>
      </c>
      <c r="AN10" s="179"/>
      <c r="AO10" s="180">
        <f t="shared" si="3"/>
        <v>18</v>
      </c>
      <c r="AP10" s="76"/>
      <c r="AQ10" s="36"/>
      <c r="AR10" s="172"/>
      <c r="AS10" s="177"/>
      <c r="AT10" s="178"/>
      <c r="AU10" s="178"/>
      <c r="AV10" s="178"/>
      <c r="AW10" s="178"/>
      <c r="AX10" s="179"/>
      <c r="AY10" s="180">
        <f t="shared" si="4"/>
        <v>0</v>
      </c>
      <c r="AZ10" s="76"/>
      <c r="BA10" s="36"/>
      <c r="BB10" s="76"/>
      <c r="BC10" s="36">
        <v>10</v>
      </c>
      <c r="BD10" s="76"/>
      <c r="BE10" s="36"/>
      <c r="BF10" s="172"/>
      <c r="BG10" s="177"/>
      <c r="BH10" s="178"/>
      <c r="BI10" s="178"/>
      <c r="BJ10" s="178"/>
      <c r="BK10" s="178"/>
      <c r="BL10" s="179"/>
      <c r="BM10" s="180">
        <f t="shared" si="5"/>
        <v>0</v>
      </c>
      <c r="BN10" s="172"/>
      <c r="BO10" s="177"/>
      <c r="BP10" s="178"/>
      <c r="BQ10" s="178"/>
      <c r="BR10" s="178">
        <v>1</v>
      </c>
      <c r="BS10" s="178"/>
      <c r="BT10" s="179"/>
      <c r="BU10" s="180">
        <f t="shared" si="6"/>
        <v>1</v>
      </c>
      <c r="BV10" s="76"/>
      <c r="BW10" s="36">
        <v>6</v>
      </c>
      <c r="BX10" s="75"/>
      <c r="BY10" s="212">
        <v>70</v>
      </c>
      <c r="BZ10" s="212">
        <v>2</v>
      </c>
      <c r="CA10" s="158"/>
      <c r="CB10" s="156">
        <v>7</v>
      </c>
      <c r="CC10" s="158"/>
      <c r="CD10" s="156">
        <v>1</v>
      </c>
      <c r="CE10" s="156">
        <v>1</v>
      </c>
      <c r="CF10" s="156">
        <v>5</v>
      </c>
      <c r="CG10" s="157"/>
      <c r="CH10" s="213">
        <f t="shared" si="7"/>
        <v>86</v>
      </c>
      <c r="CI10" s="75"/>
      <c r="CJ10" s="156"/>
      <c r="CK10" s="157"/>
      <c r="CL10" s="213">
        <f t="shared" si="8"/>
        <v>0</v>
      </c>
    </row>
    <row r="11" spans="1:90" ht="12.75" customHeight="1" thickBot="1">
      <c r="A11" s="145">
        <v>8</v>
      </c>
      <c r="B11" s="150">
        <v>5</v>
      </c>
      <c r="C11" s="134" t="s">
        <v>24</v>
      </c>
      <c r="D11" s="129">
        <f t="shared" si="0"/>
        <v>112</v>
      </c>
      <c r="E11" s="75"/>
      <c r="F11" s="155"/>
      <c r="G11" s="156"/>
      <c r="H11" s="156"/>
      <c r="I11" s="156"/>
      <c r="J11" s="197">
        <v>2</v>
      </c>
      <c r="K11" s="156"/>
      <c r="L11" s="197">
        <v>1</v>
      </c>
      <c r="M11" s="157"/>
      <c r="N11" s="164">
        <f t="shared" si="1"/>
        <v>3</v>
      </c>
      <c r="O11" s="75"/>
      <c r="P11" s="155"/>
      <c r="Q11" s="156"/>
      <c r="R11" s="156"/>
      <c r="S11" s="158"/>
      <c r="T11" s="156">
        <v>106</v>
      </c>
      <c r="U11" s="156"/>
      <c r="V11" s="156">
        <v>6</v>
      </c>
      <c r="W11" s="157"/>
      <c r="X11" s="76"/>
      <c r="Y11" s="36">
        <v>4</v>
      </c>
      <c r="Z11" s="172"/>
      <c r="AA11" s="177"/>
      <c r="AB11" s="178"/>
      <c r="AC11" s="178"/>
      <c r="AD11" s="178"/>
      <c r="AE11" s="178">
        <v>20</v>
      </c>
      <c r="AF11" s="179"/>
      <c r="AG11" s="180">
        <f t="shared" si="2"/>
        <v>20</v>
      </c>
      <c r="AH11" s="172"/>
      <c r="AI11" s="177"/>
      <c r="AJ11" s="178"/>
      <c r="AK11" s="178"/>
      <c r="AL11" s="178"/>
      <c r="AM11" s="178">
        <v>12</v>
      </c>
      <c r="AN11" s="179"/>
      <c r="AO11" s="180">
        <f t="shared" si="3"/>
        <v>12</v>
      </c>
      <c r="AP11" s="76"/>
      <c r="AQ11" s="36">
        <v>10</v>
      </c>
      <c r="AR11" s="172"/>
      <c r="AS11" s="177"/>
      <c r="AT11" s="178"/>
      <c r="AU11" s="178"/>
      <c r="AV11" s="178"/>
      <c r="AW11" s="178">
        <v>20</v>
      </c>
      <c r="AX11" s="179"/>
      <c r="AY11" s="180">
        <f t="shared" si="4"/>
        <v>20</v>
      </c>
      <c r="AZ11" s="76"/>
      <c r="BA11" s="36">
        <v>20</v>
      </c>
      <c r="BB11" s="76"/>
      <c r="BC11" s="36"/>
      <c r="BD11" s="76"/>
      <c r="BE11" s="36">
        <v>10</v>
      </c>
      <c r="BF11" s="172"/>
      <c r="BG11" s="177"/>
      <c r="BH11" s="178"/>
      <c r="BI11" s="178"/>
      <c r="BJ11" s="178"/>
      <c r="BK11" s="178">
        <v>10</v>
      </c>
      <c r="BL11" s="179"/>
      <c r="BM11" s="180">
        <f t="shared" si="5"/>
        <v>10</v>
      </c>
      <c r="BN11" s="172"/>
      <c r="BO11" s="177"/>
      <c r="BP11" s="178"/>
      <c r="BQ11" s="178"/>
      <c r="BR11" s="178"/>
      <c r="BS11" s="178">
        <v>2</v>
      </c>
      <c r="BT11" s="179"/>
      <c r="BU11" s="180">
        <f t="shared" si="6"/>
        <v>2</v>
      </c>
      <c r="BV11" s="76"/>
      <c r="BW11" s="36"/>
      <c r="BX11" s="75"/>
      <c r="BY11" s="212"/>
      <c r="BZ11" s="212"/>
      <c r="CA11" s="158"/>
      <c r="CB11" s="156"/>
      <c r="CC11" s="158"/>
      <c r="CD11" s="156"/>
      <c r="CE11" s="156"/>
      <c r="CF11" s="156"/>
      <c r="CG11" s="157"/>
      <c r="CH11" s="228">
        <f t="shared" si="7"/>
        <v>0</v>
      </c>
      <c r="CI11" s="75"/>
      <c r="CJ11" s="156">
        <v>4</v>
      </c>
      <c r="CK11" s="157"/>
      <c r="CL11" s="213">
        <f t="shared" si="8"/>
        <v>4</v>
      </c>
    </row>
    <row r="12" spans="1:90" ht="12.75" customHeight="1" thickBot="1">
      <c r="A12" s="145">
        <v>9</v>
      </c>
      <c r="B12" s="150">
        <v>7</v>
      </c>
      <c r="C12" s="135" t="s">
        <v>32</v>
      </c>
      <c r="D12" s="129">
        <f t="shared" si="0"/>
        <v>94</v>
      </c>
      <c r="E12" s="75"/>
      <c r="F12" s="155"/>
      <c r="G12" s="156"/>
      <c r="H12" s="156"/>
      <c r="I12" s="156"/>
      <c r="J12" s="156"/>
      <c r="K12" s="197">
        <v>2</v>
      </c>
      <c r="L12" s="156"/>
      <c r="M12" s="157"/>
      <c r="N12" s="164">
        <f t="shared" si="1"/>
        <v>2</v>
      </c>
      <c r="O12" s="75"/>
      <c r="P12" s="155"/>
      <c r="Q12" s="156"/>
      <c r="R12" s="156"/>
      <c r="S12" s="158"/>
      <c r="T12" s="156">
        <v>12</v>
      </c>
      <c r="U12" s="156">
        <v>82</v>
      </c>
      <c r="V12" s="156"/>
      <c r="W12" s="157"/>
      <c r="X12" s="76"/>
      <c r="Y12" s="36"/>
      <c r="Z12" s="172"/>
      <c r="AA12" s="177"/>
      <c r="AB12" s="178"/>
      <c r="AC12" s="178"/>
      <c r="AD12" s="178"/>
      <c r="AE12" s="178"/>
      <c r="AF12" s="179">
        <v>10</v>
      </c>
      <c r="AG12" s="180">
        <f t="shared" si="2"/>
        <v>10</v>
      </c>
      <c r="AH12" s="172"/>
      <c r="AI12" s="177"/>
      <c r="AJ12" s="178"/>
      <c r="AK12" s="178"/>
      <c r="AL12" s="178"/>
      <c r="AM12" s="178">
        <v>2</v>
      </c>
      <c r="AN12" s="179">
        <v>10</v>
      </c>
      <c r="AO12" s="180">
        <f t="shared" si="3"/>
        <v>12</v>
      </c>
      <c r="AP12" s="76"/>
      <c r="AQ12" s="36">
        <v>10</v>
      </c>
      <c r="AR12" s="172"/>
      <c r="AS12" s="177"/>
      <c r="AT12" s="178"/>
      <c r="AU12" s="178"/>
      <c r="AV12" s="178"/>
      <c r="AW12" s="178"/>
      <c r="AX12" s="179">
        <v>1</v>
      </c>
      <c r="AY12" s="180">
        <f t="shared" si="4"/>
        <v>1</v>
      </c>
      <c r="AZ12" s="76"/>
      <c r="BA12" s="36">
        <v>20</v>
      </c>
      <c r="BB12" s="76"/>
      <c r="BC12" s="36"/>
      <c r="BD12" s="76"/>
      <c r="BE12" s="36">
        <v>10</v>
      </c>
      <c r="BF12" s="172"/>
      <c r="BG12" s="177"/>
      <c r="BH12" s="178"/>
      <c r="BI12" s="178"/>
      <c r="BJ12" s="178"/>
      <c r="BK12" s="178"/>
      <c r="BL12" s="179"/>
      <c r="BM12" s="180">
        <f t="shared" si="5"/>
        <v>0</v>
      </c>
      <c r="BN12" s="172"/>
      <c r="BO12" s="177"/>
      <c r="BP12" s="178"/>
      <c r="BQ12" s="178"/>
      <c r="BR12" s="178"/>
      <c r="BS12" s="178"/>
      <c r="BT12" s="179">
        <v>1</v>
      </c>
      <c r="BU12" s="180">
        <f t="shared" si="6"/>
        <v>1</v>
      </c>
      <c r="BV12" s="76"/>
      <c r="BW12" s="36">
        <v>30</v>
      </c>
      <c r="BX12" s="75"/>
      <c r="BY12" s="212"/>
      <c r="BZ12" s="212"/>
      <c r="CA12" s="158"/>
      <c r="CB12" s="156"/>
      <c r="CC12" s="158"/>
      <c r="CD12" s="156"/>
      <c r="CE12" s="156"/>
      <c r="CF12" s="156"/>
      <c r="CG12" s="157"/>
      <c r="CH12" s="228">
        <f t="shared" si="7"/>
        <v>0</v>
      </c>
      <c r="CI12" s="75"/>
      <c r="CJ12" s="156"/>
      <c r="CK12" s="157"/>
      <c r="CL12" s="213">
        <f t="shared" si="8"/>
        <v>0</v>
      </c>
    </row>
    <row r="13" spans="1:90" ht="12.75" customHeight="1" thickBot="1">
      <c r="A13" s="145">
        <v>10</v>
      </c>
      <c r="B13" s="150">
        <v>13</v>
      </c>
      <c r="C13" s="134" t="s">
        <v>25</v>
      </c>
      <c r="D13" s="129">
        <f t="shared" si="0"/>
        <v>89</v>
      </c>
      <c r="E13" s="75"/>
      <c r="F13" s="199">
        <v>2</v>
      </c>
      <c r="G13" s="156"/>
      <c r="H13" s="156"/>
      <c r="I13" s="156"/>
      <c r="J13" s="197">
        <v>1</v>
      </c>
      <c r="K13" s="197">
        <v>1</v>
      </c>
      <c r="L13" s="197">
        <v>2</v>
      </c>
      <c r="M13" s="157"/>
      <c r="N13" s="164">
        <f t="shared" si="1"/>
        <v>6</v>
      </c>
      <c r="O13" s="75"/>
      <c r="P13" s="155">
        <v>20</v>
      </c>
      <c r="Q13" s="156"/>
      <c r="R13" s="156"/>
      <c r="S13" s="158"/>
      <c r="T13" s="156">
        <v>2</v>
      </c>
      <c r="U13" s="156">
        <v>6</v>
      </c>
      <c r="V13" s="156">
        <v>2</v>
      </c>
      <c r="W13" s="157"/>
      <c r="X13" s="76"/>
      <c r="Y13" s="36"/>
      <c r="Z13" s="172"/>
      <c r="AA13" s="177"/>
      <c r="AB13" s="178"/>
      <c r="AC13" s="178"/>
      <c r="AD13" s="178"/>
      <c r="AE13" s="178"/>
      <c r="AF13" s="179"/>
      <c r="AG13" s="180">
        <f t="shared" si="2"/>
        <v>0</v>
      </c>
      <c r="AH13" s="172"/>
      <c r="AI13" s="177">
        <v>7</v>
      </c>
      <c r="AJ13" s="178"/>
      <c r="AK13" s="178"/>
      <c r="AL13" s="178"/>
      <c r="AM13" s="178">
        <v>1</v>
      </c>
      <c r="AN13" s="179">
        <v>1</v>
      </c>
      <c r="AO13" s="180">
        <f t="shared" si="3"/>
        <v>9</v>
      </c>
      <c r="AP13" s="76"/>
      <c r="AQ13" s="36">
        <v>10</v>
      </c>
      <c r="AR13" s="172"/>
      <c r="AS13" s="177">
        <v>1</v>
      </c>
      <c r="AT13" s="178"/>
      <c r="AU13" s="178"/>
      <c r="AV13" s="178"/>
      <c r="AW13" s="178"/>
      <c r="AX13" s="179"/>
      <c r="AY13" s="180">
        <f t="shared" si="4"/>
        <v>1</v>
      </c>
      <c r="AZ13" s="76"/>
      <c r="BA13" s="36"/>
      <c r="BB13" s="76"/>
      <c r="BC13" s="36"/>
      <c r="BD13" s="76"/>
      <c r="BE13" s="36"/>
      <c r="BF13" s="172"/>
      <c r="BG13" s="177"/>
      <c r="BH13" s="178"/>
      <c r="BI13" s="178"/>
      <c r="BJ13" s="178"/>
      <c r="BK13" s="178"/>
      <c r="BL13" s="179"/>
      <c r="BM13" s="180">
        <f t="shared" si="5"/>
        <v>0</v>
      </c>
      <c r="BN13" s="172"/>
      <c r="BO13" s="177"/>
      <c r="BP13" s="178"/>
      <c r="BQ13" s="178"/>
      <c r="BR13" s="178"/>
      <c r="BS13" s="178">
        <v>1</v>
      </c>
      <c r="BT13" s="179"/>
      <c r="BU13" s="180">
        <f t="shared" si="6"/>
        <v>1</v>
      </c>
      <c r="BV13" s="76"/>
      <c r="BW13" s="36">
        <v>4</v>
      </c>
      <c r="BX13" s="75"/>
      <c r="BY13" s="212">
        <v>60</v>
      </c>
      <c r="BZ13" s="212">
        <v>3</v>
      </c>
      <c r="CA13" s="158"/>
      <c r="CB13" s="156"/>
      <c r="CC13" s="158"/>
      <c r="CD13" s="156"/>
      <c r="CE13" s="156"/>
      <c r="CF13" s="156">
        <v>1</v>
      </c>
      <c r="CG13" s="157"/>
      <c r="CH13" s="213">
        <f t="shared" si="7"/>
        <v>64</v>
      </c>
      <c r="CI13" s="75"/>
      <c r="CJ13" s="156"/>
      <c r="CK13" s="157"/>
      <c r="CL13" s="213">
        <f t="shared" si="8"/>
        <v>0</v>
      </c>
    </row>
    <row r="14" spans="1:90" ht="12.75" customHeight="1" thickBot="1">
      <c r="A14" s="145">
        <v>11</v>
      </c>
      <c r="B14" s="150">
        <v>15</v>
      </c>
      <c r="C14" s="135" t="s">
        <v>21</v>
      </c>
      <c r="D14" s="129">
        <f t="shared" si="0"/>
        <v>85</v>
      </c>
      <c r="E14" s="75"/>
      <c r="F14" s="155"/>
      <c r="G14" s="156"/>
      <c r="H14" s="197">
        <v>1</v>
      </c>
      <c r="I14" s="158"/>
      <c r="J14" s="197">
        <v>1</v>
      </c>
      <c r="K14" s="156"/>
      <c r="L14" s="156"/>
      <c r="M14" s="157"/>
      <c r="N14" s="164">
        <f t="shared" si="1"/>
        <v>2</v>
      </c>
      <c r="O14" s="75"/>
      <c r="P14" s="155"/>
      <c r="Q14" s="156"/>
      <c r="R14" s="156">
        <v>18</v>
      </c>
      <c r="S14" s="158"/>
      <c r="T14" s="156">
        <v>67</v>
      </c>
      <c r="U14" s="156"/>
      <c r="V14" s="156"/>
      <c r="W14" s="157"/>
      <c r="X14" s="76"/>
      <c r="Y14" s="36"/>
      <c r="Z14" s="172"/>
      <c r="AA14" s="177"/>
      <c r="AB14" s="178"/>
      <c r="AC14" s="178"/>
      <c r="AD14" s="178"/>
      <c r="AE14" s="178">
        <v>10</v>
      </c>
      <c r="AF14" s="179"/>
      <c r="AG14" s="180">
        <f t="shared" si="2"/>
        <v>10</v>
      </c>
      <c r="AH14" s="172"/>
      <c r="AI14" s="177"/>
      <c r="AJ14" s="178"/>
      <c r="AK14" s="178">
        <v>6</v>
      </c>
      <c r="AL14" s="178"/>
      <c r="AM14" s="178">
        <v>15</v>
      </c>
      <c r="AN14" s="179"/>
      <c r="AO14" s="180">
        <f t="shared" si="3"/>
        <v>21</v>
      </c>
      <c r="AP14" s="76"/>
      <c r="AQ14" s="36">
        <v>20</v>
      </c>
      <c r="AR14" s="172"/>
      <c r="AS14" s="177"/>
      <c r="AT14" s="178"/>
      <c r="AU14" s="178">
        <v>1</v>
      </c>
      <c r="AV14" s="178"/>
      <c r="AW14" s="178">
        <v>1</v>
      </c>
      <c r="AX14" s="179"/>
      <c r="AY14" s="180">
        <f t="shared" si="4"/>
        <v>2</v>
      </c>
      <c r="AZ14" s="76"/>
      <c r="BA14" s="36">
        <v>20</v>
      </c>
      <c r="BB14" s="76"/>
      <c r="BC14" s="36"/>
      <c r="BD14" s="76"/>
      <c r="BE14" s="36">
        <v>10</v>
      </c>
      <c r="BF14" s="172"/>
      <c r="BG14" s="177"/>
      <c r="BH14" s="178"/>
      <c r="BI14" s="178"/>
      <c r="BJ14" s="178"/>
      <c r="BK14" s="178"/>
      <c r="BL14" s="179"/>
      <c r="BM14" s="180">
        <f t="shared" si="5"/>
        <v>0</v>
      </c>
      <c r="BN14" s="172"/>
      <c r="BO14" s="177"/>
      <c r="BP14" s="178"/>
      <c r="BQ14" s="178">
        <v>1</v>
      </c>
      <c r="BR14" s="178"/>
      <c r="BS14" s="178">
        <v>1</v>
      </c>
      <c r="BT14" s="179"/>
      <c r="BU14" s="180">
        <f t="shared" si="6"/>
        <v>2</v>
      </c>
      <c r="BV14" s="76"/>
      <c r="BW14" s="36"/>
      <c r="BX14" s="75"/>
      <c r="BY14" s="212"/>
      <c r="BZ14" s="212"/>
      <c r="CA14" s="158"/>
      <c r="CB14" s="156"/>
      <c r="CC14" s="158"/>
      <c r="CD14" s="156"/>
      <c r="CE14" s="156"/>
      <c r="CF14" s="156"/>
      <c r="CG14" s="157"/>
      <c r="CH14" s="228">
        <f t="shared" si="7"/>
        <v>0</v>
      </c>
      <c r="CI14" s="75"/>
      <c r="CJ14" s="156"/>
      <c r="CK14" s="157"/>
      <c r="CL14" s="213">
        <f t="shared" si="8"/>
        <v>0</v>
      </c>
    </row>
    <row r="15" spans="1:90" ht="12.75" customHeight="1" thickBot="1">
      <c r="A15" s="146">
        <v>12</v>
      </c>
      <c r="B15" s="150">
        <v>21</v>
      </c>
      <c r="C15" s="137" t="s">
        <v>37</v>
      </c>
      <c r="D15" s="129">
        <f t="shared" si="0"/>
        <v>66</v>
      </c>
      <c r="E15" s="75"/>
      <c r="F15" s="155"/>
      <c r="G15" s="156"/>
      <c r="H15" s="197">
        <v>4</v>
      </c>
      <c r="I15" s="158"/>
      <c r="J15" s="197">
        <v>1</v>
      </c>
      <c r="K15" s="156"/>
      <c r="L15" s="197">
        <v>1</v>
      </c>
      <c r="M15" s="202">
        <v>1</v>
      </c>
      <c r="N15" s="164">
        <f t="shared" si="1"/>
        <v>7</v>
      </c>
      <c r="O15" s="75"/>
      <c r="P15" s="155"/>
      <c r="Q15" s="156"/>
      <c r="R15" s="156">
        <v>4</v>
      </c>
      <c r="S15" s="158"/>
      <c r="T15" s="156">
        <v>1</v>
      </c>
      <c r="U15" s="156"/>
      <c r="V15" s="156">
        <v>1</v>
      </c>
      <c r="W15" s="157">
        <v>1</v>
      </c>
      <c r="X15" s="76"/>
      <c r="Y15" s="36"/>
      <c r="Z15" s="172"/>
      <c r="AA15" s="177"/>
      <c r="AB15" s="178"/>
      <c r="AC15" s="178"/>
      <c r="AD15" s="178"/>
      <c r="AE15" s="178"/>
      <c r="AF15" s="179"/>
      <c r="AG15" s="180">
        <f t="shared" si="2"/>
        <v>0</v>
      </c>
      <c r="AH15" s="172"/>
      <c r="AI15" s="177"/>
      <c r="AJ15" s="178"/>
      <c r="AK15" s="178"/>
      <c r="AL15" s="178"/>
      <c r="AM15" s="178"/>
      <c r="AN15" s="179"/>
      <c r="AO15" s="180">
        <f t="shared" si="3"/>
        <v>0</v>
      </c>
      <c r="AP15" s="76"/>
      <c r="AQ15" s="36"/>
      <c r="AR15" s="172"/>
      <c r="AS15" s="177"/>
      <c r="AT15" s="178"/>
      <c r="AU15" s="178"/>
      <c r="AV15" s="178"/>
      <c r="AW15" s="178"/>
      <c r="AX15" s="179"/>
      <c r="AY15" s="180">
        <f t="shared" si="4"/>
        <v>0</v>
      </c>
      <c r="AZ15" s="76"/>
      <c r="BA15" s="36"/>
      <c r="BB15" s="76"/>
      <c r="BC15" s="36"/>
      <c r="BD15" s="76"/>
      <c r="BE15" s="36"/>
      <c r="BF15" s="172"/>
      <c r="BG15" s="177"/>
      <c r="BH15" s="178"/>
      <c r="BI15" s="178"/>
      <c r="BJ15" s="178"/>
      <c r="BK15" s="178"/>
      <c r="BL15" s="179"/>
      <c r="BM15" s="180">
        <f t="shared" si="5"/>
        <v>0</v>
      </c>
      <c r="BN15" s="172"/>
      <c r="BO15" s="177"/>
      <c r="BP15" s="178"/>
      <c r="BQ15" s="178"/>
      <c r="BR15" s="178"/>
      <c r="BS15" s="178"/>
      <c r="BT15" s="179"/>
      <c r="BU15" s="180">
        <f t="shared" si="6"/>
        <v>0</v>
      </c>
      <c r="BV15" s="76"/>
      <c r="BW15" s="36"/>
      <c r="BX15" s="75"/>
      <c r="BY15" s="212">
        <v>60</v>
      </c>
      <c r="BZ15" s="212"/>
      <c r="CA15" s="158"/>
      <c r="CB15" s="156">
        <v>4</v>
      </c>
      <c r="CC15" s="158"/>
      <c r="CD15" s="156"/>
      <c r="CE15" s="156"/>
      <c r="CF15" s="156">
        <v>1</v>
      </c>
      <c r="CG15" s="157">
        <v>1</v>
      </c>
      <c r="CH15" s="213">
        <f t="shared" si="7"/>
        <v>66</v>
      </c>
      <c r="CI15" s="75"/>
      <c r="CJ15" s="156"/>
      <c r="CK15" s="157"/>
      <c r="CL15" s="213">
        <f t="shared" si="8"/>
        <v>0</v>
      </c>
    </row>
    <row r="16" spans="1:90" ht="12.75" customHeight="1" thickBot="1">
      <c r="A16" s="146">
        <v>13</v>
      </c>
      <c r="B16" s="150">
        <v>12</v>
      </c>
      <c r="C16" s="134" t="s">
        <v>35</v>
      </c>
      <c r="D16" s="129">
        <f t="shared" si="0"/>
        <v>50</v>
      </c>
      <c r="E16" s="75"/>
      <c r="F16" s="199">
        <v>3</v>
      </c>
      <c r="G16" s="156"/>
      <c r="H16" s="197">
        <v>1</v>
      </c>
      <c r="I16" s="156"/>
      <c r="J16" s="197">
        <v>1</v>
      </c>
      <c r="K16" s="197">
        <v>2</v>
      </c>
      <c r="L16" s="197">
        <v>5</v>
      </c>
      <c r="M16" s="157"/>
      <c r="N16" s="164">
        <f t="shared" si="1"/>
        <v>12</v>
      </c>
      <c r="O16" s="75"/>
      <c r="P16" s="155">
        <v>2</v>
      </c>
      <c r="Q16" s="156"/>
      <c r="R16" s="156"/>
      <c r="S16" s="158"/>
      <c r="T16" s="156">
        <v>12</v>
      </c>
      <c r="U16" s="156">
        <v>17</v>
      </c>
      <c r="V16" s="156">
        <v>7</v>
      </c>
      <c r="W16" s="157"/>
      <c r="X16" s="76"/>
      <c r="Y16" s="36"/>
      <c r="Z16" s="172"/>
      <c r="AA16" s="177"/>
      <c r="AB16" s="178"/>
      <c r="AC16" s="178"/>
      <c r="AD16" s="178"/>
      <c r="AE16" s="178">
        <v>1</v>
      </c>
      <c r="AF16" s="179">
        <v>2</v>
      </c>
      <c r="AG16" s="180">
        <f t="shared" si="2"/>
        <v>3</v>
      </c>
      <c r="AH16" s="172"/>
      <c r="AI16" s="177">
        <v>1</v>
      </c>
      <c r="AJ16" s="178"/>
      <c r="AK16" s="178">
        <v>1</v>
      </c>
      <c r="AL16" s="178"/>
      <c r="AM16" s="178">
        <v>1</v>
      </c>
      <c r="AN16" s="179">
        <v>6</v>
      </c>
      <c r="AO16" s="180">
        <f t="shared" si="3"/>
        <v>9</v>
      </c>
      <c r="AP16" s="76"/>
      <c r="AQ16" s="36"/>
      <c r="AR16" s="172"/>
      <c r="AS16" s="177"/>
      <c r="AT16" s="178"/>
      <c r="AU16" s="178"/>
      <c r="AV16" s="178"/>
      <c r="AW16" s="178"/>
      <c r="AX16" s="179"/>
      <c r="AY16" s="180">
        <f t="shared" si="4"/>
        <v>0</v>
      </c>
      <c r="AZ16" s="76"/>
      <c r="BA16" s="36"/>
      <c r="BB16" s="76"/>
      <c r="BC16" s="36"/>
      <c r="BD16" s="76"/>
      <c r="BE16" s="36"/>
      <c r="BF16" s="172"/>
      <c r="BG16" s="177"/>
      <c r="BH16" s="178"/>
      <c r="BI16" s="178"/>
      <c r="BJ16" s="178"/>
      <c r="BK16" s="178"/>
      <c r="BL16" s="179"/>
      <c r="BM16" s="180">
        <f t="shared" si="5"/>
        <v>0</v>
      </c>
      <c r="BN16" s="172"/>
      <c r="BO16" s="177"/>
      <c r="BP16" s="178"/>
      <c r="BQ16" s="178"/>
      <c r="BR16" s="178"/>
      <c r="BS16" s="178">
        <v>1</v>
      </c>
      <c r="BT16" s="179"/>
      <c r="BU16" s="180">
        <f t="shared" si="6"/>
        <v>1</v>
      </c>
      <c r="BV16" s="76"/>
      <c r="BW16" s="36">
        <v>16</v>
      </c>
      <c r="BX16" s="75"/>
      <c r="BY16" s="212">
        <v>10</v>
      </c>
      <c r="BZ16" s="212">
        <v>2</v>
      </c>
      <c r="CA16" s="158"/>
      <c r="CB16" s="156"/>
      <c r="CC16" s="158"/>
      <c r="CD16" s="156">
        <v>1</v>
      </c>
      <c r="CE16" s="156">
        <v>1</v>
      </c>
      <c r="CF16" s="156">
        <v>2</v>
      </c>
      <c r="CG16" s="157"/>
      <c r="CH16" s="213">
        <f t="shared" si="7"/>
        <v>16</v>
      </c>
      <c r="CI16" s="75"/>
      <c r="CJ16" s="156">
        <v>5</v>
      </c>
      <c r="CK16" s="157"/>
      <c r="CL16" s="213">
        <f t="shared" si="8"/>
        <v>5</v>
      </c>
    </row>
    <row r="17" spans="1:90" ht="12.75" customHeight="1" thickBot="1">
      <c r="A17" s="146">
        <v>14</v>
      </c>
      <c r="B17" s="150">
        <v>11</v>
      </c>
      <c r="C17" s="134" t="s">
        <v>48</v>
      </c>
      <c r="D17" s="129">
        <f t="shared" si="0"/>
        <v>47</v>
      </c>
      <c r="E17" s="75"/>
      <c r="F17" s="199">
        <v>2</v>
      </c>
      <c r="G17" s="156"/>
      <c r="H17" s="197">
        <v>1</v>
      </c>
      <c r="I17" s="197">
        <v>2</v>
      </c>
      <c r="J17" s="197">
        <v>3</v>
      </c>
      <c r="K17" s="156"/>
      <c r="L17" s="197">
        <v>4</v>
      </c>
      <c r="M17" s="202">
        <v>1</v>
      </c>
      <c r="N17" s="164">
        <f t="shared" si="1"/>
        <v>13</v>
      </c>
      <c r="O17" s="75"/>
      <c r="P17" s="155">
        <v>2</v>
      </c>
      <c r="Q17" s="156"/>
      <c r="R17" s="156">
        <v>1</v>
      </c>
      <c r="S17" s="158">
        <v>15</v>
      </c>
      <c r="T17" s="156">
        <v>3</v>
      </c>
      <c r="U17" s="156"/>
      <c r="V17" s="156">
        <v>5</v>
      </c>
      <c r="W17" s="157">
        <v>15</v>
      </c>
      <c r="X17" s="76"/>
      <c r="Y17" s="36"/>
      <c r="Z17" s="172"/>
      <c r="AA17" s="177"/>
      <c r="AB17" s="178"/>
      <c r="AC17" s="178"/>
      <c r="AD17" s="178"/>
      <c r="AE17" s="178"/>
      <c r="AF17" s="179"/>
      <c r="AG17" s="180">
        <f t="shared" si="2"/>
        <v>0</v>
      </c>
      <c r="AH17" s="172"/>
      <c r="AI17" s="177"/>
      <c r="AJ17" s="178"/>
      <c r="AK17" s="178"/>
      <c r="AL17" s="178">
        <v>8</v>
      </c>
      <c r="AM17" s="178">
        <v>1</v>
      </c>
      <c r="AN17" s="179"/>
      <c r="AO17" s="180">
        <f t="shared" si="3"/>
        <v>9</v>
      </c>
      <c r="AP17" s="76"/>
      <c r="AQ17" s="36"/>
      <c r="AR17" s="172"/>
      <c r="AS17" s="177"/>
      <c r="AT17" s="178"/>
      <c r="AU17" s="178"/>
      <c r="AV17" s="178"/>
      <c r="AW17" s="178"/>
      <c r="AX17" s="179"/>
      <c r="AY17" s="180">
        <f t="shared" si="4"/>
        <v>0</v>
      </c>
      <c r="AZ17" s="76"/>
      <c r="BA17" s="36"/>
      <c r="BB17" s="76"/>
      <c r="BC17" s="36"/>
      <c r="BD17" s="76"/>
      <c r="BE17" s="36"/>
      <c r="BF17" s="172"/>
      <c r="BG17" s="177"/>
      <c r="BH17" s="178"/>
      <c r="BI17" s="178"/>
      <c r="BJ17" s="178"/>
      <c r="BK17" s="178"/>
      <c r="BL17" s="179"/>
      <c r="BM17" s="180">
        <f t="shared" si="5"/>
        <v>0</v>
      </c>
      <c r="BN17" s="172"/>
      <c r="BO17" s="177"/>
      <c r="BP17" s="178"/>
      <c r="BQ17" s="178"/>
      <c r="BR17" s="178">
        <v>6</v>
      </c>
      <c r="BS17" s="178"/>
      <c r="BT17" s="179"/>
      <c r="BU17" s="180">
        <f t="shared" si="6"/>
        <v>6</v>
      </c>
      <c r="BV17" s="76"/>
      <c r="BW17" s="36">
        <v>4</v>
      </c>
      <c r="BX17" s="75"/>
      <c r="BY17" s="212">
        <v>10</v>
      </c>
      <c r="BZ17" s="212">
        <v>2</v>
      </c>
      <c r="CA17" s="158"/>
      <c r="CB17" s="156"/>
      <c r="CC17" s="158"/>
      <c r="CD17" s="156">
        <v>2</v>
      </c>
      <c r="CE17" s="156"/>
      <c r="CF17" s="156"/>
      <c r="CG17" s="157"/>
      <c r="CH17" s="213">
        <f t="shared" si="7"/>
        <v>14</v>
      </c>
      <c r="CI17" s="75"/>
      <c r="CJ17" s="156">
        <v>4</v>
      </c>
      <c r="CK17" s="157">
        <v>10</v>
      </c>
      <c r="CL17" s="213">
        <f t="shared" si="8"/>
        <v>14</v>
      </c>
    </row>
    <row r="18" spans="1:90" ht="12.75" customHeight="1" thickBot="1">
      <c r="A18" s="146">
        <v>15</v>
      </c>
      <c r="B18" s="150">
        <v>20</v>
      </c>
      <c r="C18" s="135" t="s">
        <v>26</v>
      </c>
      <c r="D18" s="129">
        <f t="shared" si="0"/>
        <v>46</v>
      </c>
      <c r="E18" s="75"/>
      <c r="F18" s="199">
        <v>1</v>
      </c>
      <c r="G18" s="156"/>
      <c r="H18" s="156"/>
      <c r="I18" s="197">
        <v>1</v>
      </c>
      <c r="J18" s="197">
        <v>2</v>
      </c>
      <c r="K18" s="197">
        <v>1</v>
      </c>
      <c r="L18" s="156"/>
      <c r="M18" s="157"/>
      <c r="N18" s="164">
        <f t="shared" si="1"/>
        <v>5</v>
      </c>
      <c r="O18" s="75"/>
      <c r="P18" s="155">
        <v>27</v>
      </c>
      <c r="Q18" s="156"/>
      <c r="R18" s="156"/>
      <c r="S18" s="158">
        <v>11</v>
      </c>
      <c r="T18" s="156">
        <v>4</v>
      </c>
      <c r="U18" s="156">
        <v>3</v>
      </c>
      <c r="V18" s="156"/>
      <c r="W18" s="157"/>
      <c r="X18" s="76"/>
      <c r="Y18" s="36">
        <v>3</v>
      </c>
      <c r="Z18" s="172"/>
      <c r="AA18" s="177">
        <v>10</v>
      </c>
      <c r="AB18" s="178"/>
      <c r="AC18" s="178"/>
      <c r="AD18" s="178"/>
      <c r="AE18" s="178"/>
      <c r="AF18" s="179"/>
      <c r="AG18" s="180">
        <f t="shared" si="2"/>
        <v>10</v>
      </c>
      <c r="AH18" s="172"/>
      <c r="AI18" s="177">
        <v>1</v>
      </c>
      <c r="AJ18" s="178"/>
      <c r="AK18" s="178"/>
      <c r="AL18" s="178">
        <v>10</v>
      </c>
      <c r="AM18" s="178">
        <v>2</v>
      </c>
      <c r="AN18" s="179">
        <v>1</v>
      </c>
      <c r="AO18" s="180">
        <f t="shared" si="3"/>
        <v>14</v>
      </c>
      <c r="AP18" s="76"/>
      <c r="AQ18" s="36">
        <v>10</v>
      </c>
      <c r="AR18" s="172"/>
      <c r="AS18" s="177">
        <v>1</v>
      </c>
      <c r="AT18" s="178"/>
      <c r="AU18" s="178"/>
      <c r="AV18" s="178"/>
      <c r="AW18" s="178"/>
      <c r="AX18" s="179"/>
      <c r="AY18" s="180">
        <f t="shared" si="4"/>
        <v>1</v>
      </c>
      <c r="AZ18" s="76"/>
      <c r="BA18" s="36"/>
      <c r="BB18" s="76"/>
      <c r="BC18" s="36"/>
      <c r="BD18" s="76"/>
      <c r="BE18" s="36"/>
      <c r="BF18" s="172"/>
      <c r="BG18" s="177"/>
      <c r="BH18" s="178"/>
      <c r="BI18" s="178"/>
      <c r="BJ18" s="178"/>
      <c r="BK18" s="178"/>
      <c r="BL18" s="179"/>
      <c r="BM18" s="180">
        <f t="shared" si="5"/>
        <v>0</v>
      </c>
      <c r="BN18" s="172"/>
      <c r="BO18" s="177">
        <v>6</v>
      </c>
      <c r="BP18" s="178"/>
      <c r="BQ18" s="178"/>
      <c r="BR18" s="178">
        <v>1</v>
      </c>
      <c r="BS18" s="178"/>
      <c r="BT18" s="179">
        <v>1</v>
      </c>
      <c r="BU18" s="180">
        <f t="shared" si="6"/>
        <v>8</v>
      </c>
      <c r="BV18" s="76"/>
      <c r="BW18" s="36"/>
      <c r="BX18" s="75"/>
      <c r="BY18" s="212"/>
      <c r="BZ18" s="212"/>
      <c r="CA18" s="158"/>
      <c r="CB18" s="156"/>
      <c r="CC18" s="158"/>
      <c r="CD18" s="156"/>
      <c r="CE18" s="156"/>
      <c r="CF18" s="156"/>
      <c r="CG18" s="157"/>
      <c r="CH18" s="228">
        <f t="shared" si="7"/>
        <v>0</v>
      </c>
      <c r="CI18" s="75"/>
      <c r="CJ18" s="156"/>
      <c r="CK18" s="157"/>
      <c r="CL18" s="213">
        <f t="shared" si="8"/>
        <v>0</v>
      </c>
    </row>
    <row r="19" spans="1:90" ht="12.75" customHeight="1" thickBot="1">
      <c r="A19" s="146">
        <v>16</v>
      </c>
      <c r="B19" s="152" t="s">
        <v>64</v>
      </c>
      <c r="C19" s="135" t="s">
        <v>36</v>
      </c>
      <c r="D19" s="129">
        <f t="shared" si="0"/>
        <v>42</v>
      </c>
      <c r="E19" s="75"/>
      <c r="F19" s="155"/>
      <c r="G19" s="156"/>
      <c r="H19" s="156"/>
      <c r="I19" s="158"/>
      <c r="J19" s="156"/>
      <c r="K19" s="197">
        <v>1</v>
      </c>
      <c r="L19" s="156"/>
      <c r="M19" s="157"/>
      <c r="N19" s="164">
        <f t="shared" si="1"/>
        <v>1</v>
      </c>
      <c r="O19" s="75"/>
      <c r="P19" s="155"/>
      <c r="Q19" s="156"/>
      <c r="R19" s="156"/>
      <c r="S19" s="158"/>
      <c r="T19" s="156"/>
      <c r="U19" s="156">
        <v>42</v>
      </c>
      <c r="V19" s="156"/>
      <c r="W19" s="157"/>
      <c r="X19" s="76"/>
      <c r="Y19" s="36">
        <v>1</v>
      </c>
      <c r="Z19" s="172"/>
      <c r="AA19" s="177"/>
      <c r="AB19" s="178"/>
      <c r="AC19" s="178"/>
      <c r="AD19" s="178"/>
      <c r="AE19" s="178"/>
      <c r="AF19" s="179"/>
      <c r="AG19" s="180">
        <f t="shared" si="2"/>
        <v>0</v>
      </c>
      <c r="AH19" s="172"/>
      <c r="AI19" s="177"/>
      <c r="AJ19" s="178"/>
      <c r="AK19" s="178"/>
      <c r="AL19" s="178"/>
      <c r="AM19" s="178"/>
      <c r="AN19" s="179">
        <v>20</v>
      </c>
      <c r="AO19" s="180">
        <f t="shared" si="3"/>
        <v>20</v>
      </c>
      <c r="AP19" s="76"/>
      <c r="AQ19" s="36">
        <v>10</v>
      </c>
      <c r="AR19" s="172"/>
      <c r="AS19" s="177"/>
      <c r="AT19" s="178"/>
      <c r="AU19" s="178"/>
      <c r="AV19" s="178"/>
      <c r="AW19" s="178"/>
      <c r="AX19" s="179">
        <v>1</v>
      </c>
      <c r="AY19" s="180">
        <f t="shared" si="4"/>
        <v>1</v>
      </c>
      <c r="AZ19" s="76"/>
      <c r="BA19" s="36"/>
      <c r="BB19" s="76"/>
      <c r="BC19" s="36"/>
      <c r="BD19" s="76"/>
      <c r="BE19" s="36">
        <v>10</v>
      </c>
      <c r="BF19" s="172"/>
      <c r="BG19" s="177"/>
      <c r="BH19" s="178"/>
      <c r="BI19" s="178"/>
      <c r="BJ19" s="178"/>
      <c r="BK19" s="178"/>
      <c r="BL19" s="179"/>
      <c r="BM19" s="180">
        <f t="shared" si="5"/>
        <v>0</v>
      </c>
      <c r="BN19" s="172"/>
      <c r="BO19" s="177"/>
      <c r="BP19" s="178"/>
      <c r="BQ19" s="178"/>
      <c r="BR19" s="178"/>
      <c r="BS19" s="178"/>
      <c r="BT19" s="179"/>
      <c r="BU19" s="180">
        <f t="shared" si="6"/>
        <v>0</v>
      </c>
      <c r="BV19" s="76"/>
      <c r="BW19" s="36"/>
      <c r="BX19" s="75"/>
      <c r="BY19" s="212"/>
      <c r="BZ19" s="212"/>
      <c r="CA19" s="158"/>
      <c r="CB19" s="156"/>
      <c r="CC19" s="158"/>
      <c r="CD19" s="156"/>
      <c r="CE19" s="156"/>
      <c r="CF19" s="156"/>
      <c r="CG19" s="157"/>
      <c r="CH19" s="228">
        <f t="shared" si="7"/>
        <v>0</v>
      </c>
      <c r="CI19" s="75"/>
      <c r="CJ19" s="156"/>
      <c r="CK19" s="157"/>
      <c r="CL19" s="213">
        <f t="shared" si="8"/>
        <v>0</v>
      </c>
    </row>
    <row r="20" spans="1:90" ht="12.75" customHeight="1" thickBot="1">
      <c r="A20" s="146">
        <v>17</v>
      </c>
      <c r="B20" s="151">
        <v>24</v>
      </c>
      <c r="C20" s="134" t="s">
        <v>33</v>
      </c>
      <c r="D20" s="129">
        <f t="shared" si="0"/>
        <v>30</v>
      </c>
      <c r="E20" s="75"/>
      <c r="F20" s="155"/>
      <c r="G20" s="197">
        <v>2</v>
      </c>
      <c r="H20" s="156"/>
      <c r="I20" s="197">
        <v>1</v>
      </c>
      <c r="J20" s="156"/>
      <c r="K20" s="156"/>
      <c r="L20" s="156"/>
      <c r="M20" s="202">
        <v>1</v>
      </c>
      <c r="N20" s="224">
        <f t="shared" si="1"/>
        <v>4</v>
      </c>
      <c r="O20" s="75"/>
      <c r="P20" s="164"/>
      <c r="Q20" s="156">
        <v>23</v>
      </c>
      <c r="R20" s="156"/>
      <c r="S20" s="158">
        <v>1</v>
      </c>
      <c r="T20" s="156"/>
      <c r="U20" s="156"/>
      <c r="V20" s="156"/>
      <c r="W20" s="157">
        <v>6</v>
      </c>
      <c r="X20" s="76"/>
      <c r="Y20" s="36">
        <v>1</v>
      </c>
      <c r="Z20" s="172"/>
      <c r="AA20" s="177"/>
      <c r="AB20" s="178"/>
      <c r="AC20" s="178"/>
      <c r="AD20" s="178"/>
      <c r="AE20" s="178"/>
      <c r="AF20" s="179"/>
      <c r="AG20" s="180">
        <f t="shared" si="2"/>
        <v>0</v>
      </c>
      <c r="AH20" s="172"/>
      <c r="AI20" s="177"/>
      <c r="AJ20" s="178"/>
      <c r="AK20" s="178"/>
      <c r="AL20" s="178"/>
      <c r="AM20" s="178"/>
      <c r="AN20" s="179"/>
      <c r="AO20" s="180">
        <f t="shared" si="3"/>
        <v>0</v>
      </c>
      <c r="AP20" s="76"/>
      <c r="AQ20" s="36"/>
      <c r="AR20" s="172"/>
      <c r="AS20" s="177"/>
      <c r="AT20" s="178"/>
      <c r="AU20" s="178"/>
      <c r="AV20" s="178"/>
      <c r="AW20" s="178"/>
      <c r="AX20" s="179"/>
      <c r="AY20" s="180">
        <f t="shared" si="4"/>
        <v>0</v>
      </c>
      <c r="AZ20" s="76"/>
      <c r="BA20" s="36"/>
      <c r="BB20" s="76"/>
      <c r="BC20" s="36"/>
      <c r="BD20" s="76"/>
      <c r="BE20" s="36"/>
      <c r="BF20" s="172"/>
      <c r="BG20" s="177"/>
      <c r="BH20" s="178"/>
      <c r="BI20" s="178"/>
      <c r="BJ20" s="178"/>
      <c r="BK20" s="178"/>
      <c r="BL20" s="179"/>
      <c r="BM20" s="180">
        <f t="shared" si="5"/>
        <v>0</v>
      </c>
      <c r="BN20" s="172"/>
      <c r="BO20" s="177"/>
      <c r="BP20" s="178">
        <v>23</v>
      </c>
      <c r="BQ20" s="178"/>
      <c r="BR20" s="178"/>
      <c r="BS20" s="178"/>
      <c r="BT20" s="179"/>
      <c r="BU20" s="180">
        <f t="shared" si="6"/>
        <v>23</v>
      </c>
      <c r="BV20" s="76"/>
      <c r="BW20" s="36">
        <v>6</v>
      </c>
      <c r="BX20" s="75"/>
      <c r="BY20" s="212"/>
      <c r="BZ20" s="212"/>
      <c r="CA20" s="158"/>
      <c r="CB20" s="156"/>
      <c r="CC20" s="158"/>
      <c r="CD20" s="156"/>
      <c r="CE20" s="156"/>
      <c r="CF20" s="156"/>
      <c r="CG20" s="157"/>
      <c r="CH20" s="228">
        <f t="shared" si="7"/>
        <v>0</v>
      </c>
      <c r="CI20" s="75"/>
      <c r="CJ20" s="156"/>
      <c r="CK20" s="157"/>
      <c r="CL20" s="213">
        <f t="shared" si="8"/>
        <v>0</v>
      </c>
    </row>
    <row r="21" spans="1:90" ht="12.75" customHeight="1" thickBot="1">
      <c r="A21" s="146">
        <v>18</v>
      </c>
      <c r="B21" s="150">
        <v>21</v>
      </c>
      <c r="C21" s="135" t="s">
        <v>63</v>
      </c>
      <c r="D21" s="129">
        <f t="shared" si="0"/>
        <v>27</v>
      </c>
      <c r="E21" s="75"/>
      <c r="F21" s="155"/>
      <c r="G21" s="156"/>
      <c r="H21" s="197">
        <v>1</v>
      </c>
      <c r="I21" s="197">
        <v>1</v>
      </c>
      <c r="J21" s="156"/>
      <c r="K21" s="156"/>
      <c r="L21" s="197">
        <v>2</v>
      </c>
      <c r="M21" s="157"/>
      <c r="N21" s="164">
        <f t="shared" si="1"/>
        <v>4</v>
      </c>
      <c r="O21" s="75"/>
      <c r="P21" s="155"/>
      <c r="Q21" s="156"/>
      <c r="R21" s="156">
        <v>8</v>
      </c>
      <c r="S21" s="158">
        <v>22</v>
      </c>
      <c r="T21" s="156"/>
      <c r="U21" s="156"/>
      <c r="V21" s="156">
        <v>2</v>
      </c>
      <c r="W21" s="157"/>
      <c r="X21" s="76"/>
      <c r="Y21" s="36"/>
      <c r="Z21" s="172"/>
      <c r="AA21" s="177"/>
      <c r="AB21" s="178"/>
      <c r="AC21" s="178">
        <v>1</v>
      </c>
      <c r="AD21" s="178">
        <v>8</v>
      </c>
      <c r="AE21" s="178"/>
      <c r="AF21" s="179"/>
      <c r="AG21" s="180">
        <f t="shared" si="2"/>
        <v>9</v>
      </c>
      <c r="AH21" s="172"/>
      <c r="AI21" s="177"/>
      <c r="AJ21" s="178"/>
      <c r="AK21" s="178">
        <v>1</v>
      </c>
      <c r="AL21" s="178">
        <v>6</v>
      </c>
      <c r="AM21" s="178"/>
      <c r="AN21" s="179"/>
      <c r="AO21" s="180">
        <f t="shared" si="3"/>
        <v>7</v>
      </c>
      <c r="AP21" s="76"/>
      <c r="AQ21" s="36"/>
      <c r="AR21" s="172"/>
      <c r="AS21" s="177"/>
      <c r="AT21" s="178"/>
      <c r="AU21" s="178"/>
      <c r="AV21" s="178"/>
      <c r="AW21" s="178"/>
      <c r="AX21" s="179"/>
      <c r="AY21" s="180">
        <f t="shared" si="4"/>
        <v>0</v>
      </c>
      <c r="AZ21" s="76"/>
      <c r="BA21" s="36"/>
      <c r="BB21" s="76"/>
      <c r="BC21" s="36"/>
      <c r="BD21" s="76"/>
      <c r="BE21" s="36"/>
      <c r="BF21" s="172"/>
      <c r="BG21" s="177"/>
      <c r="BH21" s="178"/>
      <c r="BI21" s="178"/>
      <c r="BJ21" s="178"/>
      <c r="BK21" s="178"/>
      <c r="BL21" s="179"/>
      <c r="BM21" s="180">
        <f t="shared" si="5"/>
        <v>0</v>
      </c>
      <c r="BN21" s="172"/>
      <c r="BO21" s="177"/>
      <c r="BP21" s="178"/>
      <c r="BQ21" s="178">
        <v>1</v>
      </c>
      <c r="BR21" s="178">
        <v>8</v>
      </c>
      <c r="BS21" s="178"/>
      <c r="BT21" s="179"/>
      <c r="BU21" s="180">
        <f t="shared" si="6"/>
        <v>9</v>
      </c>
      <c r="BV21" s="76"/>
      <c r="BW21" s="36"/>
      <c r="BX21" s="75"/>
      <c r="BY21" s="212"/>
      <c r="BZ21" s="212"/>
      <c r="CA21" s="158"/>
      <c r="CB21" s="156"/>
      <c r="CC21" s="158"/>
      <c r="CD21" s="156"/>
      <c r="CE21" s="156"/>
      <c r="CF21" s="156"/>
      <c r="CG21" s="157"/>
      <c r="CH21" s="228">
        <f t="shared" si="7"/>
        <v>0</v>
      </c>
      <c r="CI21" s="75"/>
      <c r="CJ21" s="156">
        <v>2</v>
      </c>
      <c r="CK21" s="157"/>
      <c r="CL21" s="213">
        <f t="shared" si="8"/>
        <v>2</v>
      </c>
    </row>
    <row r="22" spans="1:90" ht="12.75" customHeight="1" thickBot="1">
      <c r="A22" s="146">
        <v>19</v>
      </c>
      <c r="B22" s="150">
        <v>17</v>
      </c>
      <c r="C22" s="135" t="s">
        <v>83</v>
      </c>
      <c r="D22" s="129">
        <f t="shared" si="0"/>
        <v>21</v>
      </c>
      <c r="E22" s="75"/>
      <c r="F22" s="155"/>
      <c r="G22" s="156"/>
      <c r="H22" s="156"/>
      <c r="I22" s="158"/>
      <c r="J22" s="156"/>
      <c r="K22" s="197">
        <v>1</v>
      </c>
      <c r="L22" s="197">
        <v>1</v>
      </c>
      <c r="M22" s="157"/>
      <c r="N22" s="224">
        <f t="shared" si="1"/>
        <v>2</v>
      </c>
      <c r="O22" s="75"/>
      <c r="P22" s="155">
        <f>SUM(F22:M22)</f>
        <v>2</v>
      </c>
      <c r="Q22" s="156"/>
      <c r="R22" s="156"/>
      <c r="S22" s="158"/>
      <c r="T22" s="156"/>
      <c r="U22" s="156">
        <v>11</v>
      </c>
      <c r="V22" s="156">
        <v>10</v>
      </c>
      <c r="W22" s="157"/>
      <c r="X22" s="76"/>
      <c r="Y22" s="36"/>
      <c r="Z22" s="172"/>
      <c r="AA22" s="177"/>
      <c r="AB22" s="178"/>
      <c r="AC22" s="178"/>
      <c r="AD22" s="178"/>
      <c r="AE22" s="178"/>
      <c r="AF22" s="179"/>
      <c r="AG22" s="180">
        <f t="shared" si="2"/>
        <v>0</v>
      </c>
      <c r="AH22" s="172"/>
      <c r="AI22" s="177"/>
      <c r="AJ22" s="178"/>
      <c r="AK22" s="178"/>
      <c r="AL22" s="178"/>
      <c r="AM22" s="178"/>
      <c r="AN22" s="179">
        <v>1</v>
      </c>
      <c r="AO22" s="180">
        <f t="shared" si="3"/>
        <v>1</v>
      </c>
      <c r="AP22" s="76"/>
      <c r="AQ22" s="36"/>
      <c r="AR22" s="172"/>
      <c r="AS22" s="177"/>
      <c r="AT22" s="178"/>
      <c r="AU22" s="178"/>
      <c r="AV22" s="178"/>
      <c r="AW22" s="178"/>
      <c r="AX22" s="179"/>
      <c r="AY22" s="180">
        <f t="shared" si="4"/>
        <v>0</v>
      </c>
      <c r="AZ22" s="76"/>
      <c r="BA22" s="36"/>
      <c r="BB22" s="76"/>
      <c r="BC22" s="36"/>
      <c r="BD22" s="76"/>
      <c r="BE22" s="36"/>
      <c r="BF22" s="172"/>
      <c r="BG22" s="177"/>
      <c r="BH22" s="178"/>
      <c r="BI22" s="178"/>
      <c r="BJ22" s="178"/>
      <c r="BK22" s="178"/>
      <c r="BL22" s="179"/>
      <c r="BM22" s="180">
        <f t="shared" si="5"/>
        <v>0</v>
      </c>
      <c r="BN22" s="172"/>
      <c r="BO22" s="177"/>
      <c r="BP22" s="178"/>
      <c r="BQ22" s="178"/>
      <c r="BR22" s="178"/>
      <c r="BS22" s="178"/>
      <c r="BT22" s="179"/>
      <c r="BU22" s="180">
        <f t="shared" si="6"/>
        <v>0</v>
      </c>
      <c r="BV22" s="76"/>
      <c r="BW22" s="36">
        <v>20</v>
      </c>
      <c r="BX22" s="75"/>
      <c r="BY22" s="212"/>
      <c r="BZ22" s="212"/>
      <c r="CA22" s="158"/>
      <c r="CB22" s="156"/>
      <c r="CC22" s="158"/>
      <c r="CD22" s="156"/>
      <c r="CE22" s="156"/>
      <c r="CF22" s="156"/>
      <c r="CG22" s="157"/>
      <c r="CH22" s="213">
        <f t="shared" si="7"/>
        <v>0</v>
      </c>
      <c r="CI22" s="75"/>
      <c r="CJ22" s="156"/>
      <c r="CK22" s="157"/>
      <c r="CL22" s="213">
        <f t="shared" si="8"/>
        <v>0</v>
      </c>
    </row>
    <row r="23" spans="1:90" ht="12.75" customHeight="1" thickBot="1">
      <c r="A23" s="146">
        <v>20</v>
      </c>
      <c r="B23" s="150">
        <v>16</v>
      </c>
      <c r="C23" s="135" t="s">
        <v>69</v>
      </c>
      <c r="D23" s="129">
        <f t="shared" si="0"/>
        <v>18</v>
      </c>
      <c r="E23" s="75"/>
      <c r="F23" s="199">
        <v>2</v>
      </c>
      <c r="G23" s="156"/>
      <c r="H23" s="197">
        <v>2</v>
      </c>
      <c r="I23" s="158"/>
      <c r="J23" s="197">
        <v>2</v>
      </c>
      <c r="K23" s="156"/>
      <c r="L23" s="197">
        <v>1</v>
      </c>
      <c r="M23" s="157"/>
      <c r="N23" s="164">
        <f t="shared" si="1"/>
        <v>7</v>
      </c>
      <c r="O23" s="75"/>
      <c r="P23" s="155">
        <v>2</v>
      </c>
      <c r="Q23" s="156"/>
      <c r="R23" s="156">
        <v>2</v>
      </c>
      <c r="S23" s="158"/>
      <c r="T23" s="156">
        <v>2</v>
      </c>
      <c r="U23" s="156"/>
      <c r="V23" s="156">
        <v>2</v>
      </c>
      <c r="W23" s="157"/>
      <c r="X23" s="76"/>
      <c r="Y23" s="36"/>
      <c r="Z23" s="172"/>
      <c r="AA23" s="177"/>
      <c r="AB23" s="178"/>
      <c r="AC23" s="178"/>
      <c r="AD23" s="178"/>
      <c r="AE23" s="178"/>
      <c r="AF23" s="179"/>
      <c r="AG23" s="180">
        <f t="shared" si="2"/>
        <v>0</v>
      </c>
      <c r="AH23" s="172"/>
      <c r="AI23" s="177"/>
      <c r="AJ23" s="178"/>
      <c r="AK23" s="178"/>
      <c r="AL23" s="178"/>
      <c r="AM23" s="178"/>
      <c r="AN23" s="179"/>
      <c r="AO23" s="180">
        <f t="shared" si="3"/>
        <v>0</v>
      </c>
      <c r="AP23" s="76"/>
      <c r="AQ23" s="36"/>
      <c r="AR23" s="172"/>
      <c r="AS23" s="177"/>
      <c r="AT23" s="178"/>
      <c r="AU23" s="178"/>
      <c r="AV23" s="178"/>
      <c r="AW23" s="178"/>
      <c r="AX23" s="179"/>
      <c r="AY23" s="180">
        <f t="shared" si="4"/>
        <v>0</v>
      </c>
      <c r="AZ23" s="76"/>
      <c r="BA23" s="36"/>
      <c r="BB23" s="76"/>
      <c r="BC23" s="36"/>
      <c r="BD23" s="76"/>
      <c r="BE23" s="36"/>
      <c r="BF23" s="172"/>
      <c r="BG23" s="177"/>
      <c r="BH23" s="178"/>
      <c r="BI23" s="178"/>
      <c r="BJ23" s="178"/>
      <c r="BK23" s="178"/>
      <c r="BL23" s="179"/>
      <c r="BM23" s="180">
        <f t="shared" si="5"/>
        <v>0</v>
      </c>
      <c r="BN23" s="172"/>
      <c r="BO23" s="177"/>
      <c r="BP23" s="178"/>
      <c r="BQ23" s="178"/>
      <c r="BR23" s="178"/>
      <c r="BS23" s="178"/>
      <c r="BT23" s="179"/>
      <c r="BU23" s="180">
        <f t="shared" si="6"/>
        <v>0</v>
      </c>
      <c r="BV23" s="76"/>
      <c r="BW23" s="36"/>
      <c r="BX23" s="75"/>
      <c r="BY23" s="212">
        <v>10</v>
      </c>
      <c r="BZ23" s="212">
        <v>2</v>
      </c>
      <c r="CA23" s="158"/>
      <c r="CB23" s="156">
        <v>2</v>
      </c>
      <c r="CC23" s="158"/>
      <c r="CD23" s="156">
        <v>2</v>
      </c>
      <c r="CE23" s="156"/>
      <c r="CF23" s="156">
        <v>1</v>
      </c>
      <c r="CG23" s="157"/>
      <c r="CH23" s="213">
        <f t="shared" si="7"/>
        <v>17</v>
      </c>
      <c r="CI23" s="75"/>
      <c r="CJ23" s="156">
        <v>1</v>
      </c>
      <c r="CK23" s="157"/>
      <c r="CL23" s="213">
        <f t="shared" si="8"/>
        <v>1</v>
      </c>
    </row>
    <row r="24" spans="1:90" ht="12.75" customHeight="1" thickBot="1">
      <c r="A24" s="146">
        <v>21</v>
      </c>
      <c r="B24" s="150">
        <v>18</v>
      </c>
      <c r="C24" s="135" t="s">
        <v>131</v>
      </c>
      <c r="D24" s="129">
        <f t="shared" si="0"/>
        <v>9</v>
      </c>
      <c r="E24" s="75"/>
      <c r="F24" s="155"/>
      <c r="G24" s="156"/>
      <c r="H24" s="156"/>
      <c r="I24" s="158"/>
      <c r="J24" s="156"/>
      <c r="K24" s="197">
        <v>1</v>
      </c>
      <c r="L24" s="156"/>
      <c r="M24" s="157"/>
      <c r="N24" s="164">
        <f t="shared" si="1"/>
        <v>1</v>
      </c>
      <c r="O24" s="75"/>
      <c r="P24" s="155"/>
      <c r="Q24" s="156"/>
      <c r="R24" s="156"/>
      <c r="S24" s="158"/>
      <c r="T24" s="156"/>
      <c r="U24" s="156">
        <v>8</v>
      </c>
      <c r="V24" s="156">
        <v>1</v>
      </c>
      <c r="W24" s="157"/>
      <c r="X24" s="76"/>
      <c r="Y24" s="36"/>
      <c r="Z24" s="172"/>
      <c r="AA24" s="177"/>
      <c r="AB24" s="178"/>
      <c r="AC24" s="178"/>
      <c r="AD24" s="178"/>
      <c r="AE24" s="178"/>
      <c r="AF24" s="179"/>
      <c r="AG24" s="180">
        <f t="shared" si="2"/>
        <v>0</v>
      </c>
      <c r="AH24" s="172"/>
      <c r="AI24" s="177"/>
      <c r="AJ24" s="178"/>
      <c r="AK24" s="178"/>
      <c r="AL24" s="178"/>
      <c r="AM24" s="178"/>
      <c r="AN24" s="179"/>
      <c r="AO24" s="180">
        <f t="shared" si="3"/>
        <v>0</v>
      </c>
      <c r="AP24" s="76"/>
      <c r="AQ24" s="36"/>
      <c r="AR24" s="172"/>
      <c r="AS24" s="177"/>
      <c r="AT24" s="178"/>
      <c r="AU24" s="178"/>
      <c r="AV24" s="178"/>
      <c r="AW24" s="178"/>
      <c r="AX24" s="179"/>
      <c r="AY24" s="180">
        <f t="shared" si="4"/>
        <v>0</v>
      </c>
      <c r="AZ24" s="76"/>
      <c r="BA24" s="36"/>
      <c r="BB24" s="76"/>
      <c r="BC24" s="36"/>
      <c r="BD24" s="76"/>
      <c r="BE24" s="36"/>
      <c r="BF24" s="172"/>
      <c r="BG24" s="177"/>
      <c r="BH24" s="178"/>
      <c r="BI24" s="178"/>
      <c r="BJ24" s="178"/>
      <c r="BK24" s="178"/>
      <c r="BL24" s="179"/>
      <c r="BM24" s="180">
        <f t="shared" si="5"/>
        <v>0</v>
      </c>
      <c r="BN24" s="172"/>
      <c r="BO24" s="177"/>
      <c r="BP24" s="178"/>
      <c r="BQ24" s="178"/>
      <c r="BR24" s="178"/>
      <c r="BS24" s="178"/>
      <c r="BT24" s="179"/>
      <c r="BU24" s="180">
        <f t="shared" si="6"/>
        <v>0</v>
      </c>
      <c r="BV24" s="76"/>
      <c r="BW24" s="36">
        <v>8</v>
      </c>
      <c r="BX24" s="75"/>
      <c r="BY24" s="212"/>
      <c r="BZ24" s="212"/>
      <c r="CA24" s="158"/>
      <c r="CB24" s="156"/>
      <c r="CC24" s="158"/>
      <c r="CD24" s="156"/>
      <c r="CE24" s="156"/>
      <c r="CF24" s="156"/>
      <c r="CG24" s="157"/>
      <c r="CH24" s="213">
        <f t="shared" si="7"/>
        <v>0</v>
      </c>
      <c r="CI24" s="75"/>
      <c r="CJ24" s="156">
        <v>1</v>
      </c>
      <c r="CK24" s="157"/>
      <c r="CL24" s="213">
        <f t="shared" si="8"/>
        <v>1</v>
      </c>
    </row>
    <row r="25" spans="1:90" ht="12.75" customHeight="1" thickBot="1">
      <c r="A25" s="146">
        <v>22</v>
      </c>
      <c r="B25" s="150">
        <v>23</v>
      </c>
      <c r="C25" s="135" t="s">
        <v>59</v>
      </c>
      <c r="D25" s="129">
        <f t="shared" si="0"/>
        <v>1</v>
      </c>
      <c r="E25" s="75"/>
      <c r="F25" s="155"/>
      <c r="G25" s="156"/>
      <c r="H25" s="197">
        <v>1</v>
      </c>
      <c r="I25" s="158"/>
      <c r="J25" s="156"/>
      <c r="K25" s="156"/>
      <c r="L25" s="156"/>
      <c r="M25" s="157"/>
      <c r="N25" s="164">
        <f t="shared" si="1"/>
        <v>1</v>
      </c>
      <c r="O25" s="75"/>
      <c r="P25" s="155"/>
      <c r="Q25" s="156"/>
      <c r="R25" s="156">
        <v>1</v>
      </c>
      <c r="S25" s="158"/>
      <c r="T25" s="156"/>
      <c r="U25" s="156"/>
      <c r="V25" s="156"/>
      <c r="W25" s="157"/>
      <c r="X25" s="76"/>
      <c r="Y25" s="36">
        <v>1</v>
      </c>
      <c r="Z25" s="172"/>
      <c r="AA25" s="177"/>
      <c r="AB25" s="178"/>
      <c r="AC25" s="178"/>
      <c r="AD25" s="178"/>
      <c r="AE25" s="178"/>
      <c r="AF25" s="179"/>
      <c r="AG25" s="180">
        <f t="shared" si="2"/>
        <v>0</v>
      </c>
      <c r="AH25" s="172"/>
      <c r="AI25" s="177"/>
      <c r="AJ25" s="178"/>
      <c r="AK25" s="178"/>
      <c r="AL25" s="178"/>
      <c r="AM25" s="178"/>
      <c r="AN25" s="179"/>
      <c r="AO25" s="180">
        <f t="shared" si="3"/>
        <v>0</v>
      </c>
      <c r="AP25" s="76"/>
      <c r="AQ25" s="36"/>
      <c r="AR25" s="172"/>
      <c r="AS25" s="177"/>
      <c r="AT25" s="178"/>
      <c r="AU25" s="178"/>
      <c r="AV25" s="178"/>
      <c r="AW25" s="178"/>
      <c r="AX25" s="179"/>
      <c r="AY25" s="180">
        <f t="shared" si="4"/>
        <v>0</v>
      </c>
      <c r="AZ25" s="76"/>
      <c r="BA25" s="36"/>
      <c r="BB25" s="76"/>
      <c r="BC25" s="36"/>
      <c r="BD25" s="76"/>
      <c r="BE25" s="36"/>
      <c r="BF25" s="172"/>
      <c r="BG25" s="177"/>
      <c r="BH25" s="178"/>
      <c r="BI25" s="178"/>
      <c r="BJ25" s="178"/>
      <c r="BK25" s="178"/>
      <c r="BL25" s="179"/>
      <c r="BM25" s="180">
        <f t="shared" si="5"/>
        <v>0</v>
      </c>
      <c r="BN25" s="172"/>
      <c r="BO25" s="177"/>
      <c r="BP25" s="178"/>
      <c r="BQ25" s="178"/>
      <c r="BR25" s="178"/>
      <c r="BS25" s="178"/>
      <c r="BT25" s="179"/>
      <c r="BU25" s="180">
        <f t="shared" si="6"/>
        <v>0</v>
      </c>
      <c r="BV25" s="76"/>
      <c r="BW25" s="36"/>
      <c r="BX25" s="75"/>
      <c r="BY25" s="212"/>
      <c r="BZ25" s="212"/>
      <c r="CA25" s="158"/>
      <c r="CB25" s="156"/>
      <c r="CC25" s="158"/>
      <c r="CD25" s="156"/>
      <c r="CE25" s="156"/>
      <c r="CF25" s="156"/>
      <c r="CG25" s="157"/>
      <c r="CH25" s="213">
        <f t="shared" si="7"/>
        <v>0</v>
      </c>
      <c r="CI25" s="75"/>
      <c r="CJ25" s="156"/>
      <c r="CK25" s="157"/>
      <c r="CL25" s="213">
        <f t="shared" si="8"/>
        <v>0</v>
      </c>
    </row>
    <row r="26" spans="1:90" ht="12.75" customHeight="1" thickBot="1">
      <c r="A26" s="147" t="s">
        <v>64</v>
      </c>
      <c r="B26" s="152" t="s">
        <v>64</v>
      </c>
      <c r="C26" s="137" t="s">
        <v>29</v>
      </c>
      <c r="D26" s="129">
        <f t="shared" si="0"/>
        <v>0</v>
      </c>
      <c r="E26" s="75"/>
      <c r="F26" s="155"/>
      <c r="G26" s="156"/>
      <c r="H26" s="156"/>
      <c r="I26" s="158"/>
      <c r="J26" s="156"/>
      <c r="K26" s="156"/>
      <c r="L26" s="156"/>
      <c r="M26" s="157"/>
      <c r="N26" s="164">
        <f t="shared" si="1"/>
        <v>0</v>
      </c>
      <c r="O26" s="75"/>
      <c r="P26" s="155"/>
      <c r="Q26" s="156"/>
      <c r="R26" s="156"/>
      <c r="S26" s="158"/>
      <c r="T26" s="156"/>
      <c r="U26" s="156"/>
      <c r="V26" s="156"/>
      <c r="W26" s="157"/>
      <c r="X26" s="76"/>
      <c r="Y26" s="36"/>
      <c r="Z26" s="172"/>
      <c r="AA26" s="177"/>
      <c r="AB26" s="178"/>
      <c r="AC26" s="178"/>
      <c r="AD26" s="178"/>
      <c r="AE26" s="178"/>
      <c r="AF26" s="179"/>
      <c r="AG26" s="180">
        <f t="shared" si="2"/>
        <v>0</v>
      </c>
      <c r="AH26" s="172"/>
      <c r="AI26" s="177"/>
      <c r="AJ26" s="178"/>
      <c r="AK26" s="178"/>
      <c r="AL26" s="178"/>
      <c r="AM26" s="178"/>
      <c r="AN26" s="179"/>
      <c r="AO26" s="180">
        <f t="shared" si="3"/>
        <v>0</v>
      </c>
      <c r="AP26" s="76"/>
      <c r="AQ26" s="36"/>
      <c r="AR26" s="172"/>
      <c r="AS26" s="177"/>
      <c r="AT26" s="178"/>
      <c r="AU26" s="178"/>
      <c r="AV26" s="178"/>
      <c r="AW26" s="178"/>
      <c r="AX26" s="179"/>
      <c r="AY26" s="180">
        <f t="shared" si="4"/>
        <v>0</v>
      </c>
      <c r="AZ26" s="76"/>
      <c r="BA26" s="36"/>
      <c r="BB26" s="76"/>
      <c r="BC26" s="36"/>
      <c r="BD26" s="76"/>
      <c r="BE26" s="36"/>
      <c r="BF26" s="172"/>
      <c r="BG26" s="177"/>
      <c r="BH26" s="178"/>
      <c r="BI26" s="178"/>
      <c r="BJ26" s="178"/>
      <c r="BK26" s="178"/>
      <c r="BL26" s="179"/>
      <c r="BM26" s="180">
        <f t="shared" si="5"/>
        <v>0</v>
      </c>
      <c r="BN26" s="172"/>
      <c r="BO26" s="177"/>
      <c r="BP26" s="178"/>
      <c r="BQ26" s="178"/>
      <c r="BR26" s="178"/>
      <c r="BS26" s="178"/>
      <c r="BT26" s="179"/>
      <c r="BU26" s="180">
        <f t="shared" si="6"/>
        <v>0</v>
      </c>
      <c r="BV26" s="76"/>
      <c r="BW26" s="36"/>
      <c r="BX26" s="75"/>
      <c r="BY26" s="212"/>
      <c r="BZ26" s="212"/>
      <c r="CA26" s="158"/>
      <c r="CB26" s="156"/>
      <c r="CC26" s="158"/>
      <c r="CD26" s="156"/>
      <c r="CE26" s="156"/>
      <c r="CF26" s="156"/>
      <c r="CG26" s="157"/>
      <c r="CH26" s="213">
        <f t="shared" si="7"/>
        <v>0</v>
      </c>
      <c r="CI26" s="75"/>
      <c r="CJ26" s="156"/>
      <c r="CK26" s="157"/>
      <c r="CL26" s="213">
        <f t="shared" si="8"/>
        <v>0</v>
      </c>
    </row>
    <row r="27" spans="1:90" ht="12.75" customHeight="1" thickBot="1">
      <c r="A27" s="147" t="s">
        <v>64</v>
      </c>
      <c r="B27" s="152" t="s">
        <v>64</v>
      </c>
      <c r="C27" s="137" t="s">
        <v>144</v>
      </c>
      <c r="D27" s="129">
        <f t="shared" si="0"/>
        <v>0</v>
      </c>
      <c r="E27" s="75"/>
      <c r="F27" s="155"/>
      <c r="G27" s="156"/>
      <c r="H27" s="156"/>
      <c r="I27" s="158"/>
      <c r="J27" s="156"/>
      <c r="K27" s="156"/>
      <c r="L27" s="156"/>
      <c r="M27" s="157"/>
      <c r="N27" s="164">
        <f t="shared" si="1"/>
        <v>0</v>
      </c>
      <c r="O27" s="75"/>
      <c r="P27" s="155"/>
      <c r="Q27" s="156"/>
      <c r="R27" s="156"/>
      <c r="S27" s="158"/>
      <c r="T27" s="156"/>
      <c r="U27" s="156"/>
      <c r="V27" s="156"/>
      <c r="W27" s="157"/>
      <c r="X27" s="76"/>
      <c r="Y27" s="36"/>
      <c r="Z27" s="172"/>
      <c r="AA27" s="177"/>
      <c r="AB27" s="178"/>
      <c r="AC27" s="178"/>
      <c r="AD27" s="178"/>
      <c r="AE27" s="178"/>
      <c r="AF27" s="179"/>
      <c r="AG27" s="180">
        <f t="shared" si="2"/>
        <v>0</v>
      </c>
      <c r="AH27" s="172"/>
      <c r="AI27" s="177"/>
      <c r="AJ27" s="178"/>
      <c r="AK27" s="178"/>
      <c r="AL27" s="178"/>
      <c r="AM27" s="178"/>
      <c r="AN27" s="179"/>
      <c r="AO27" s="180">
        <f t="shared" si="3"/>
        <v>0</v>
      </c>
      <c r="AP27" s="76"/>
      <c r="AQ27" s="36"/>
      <c r="AR27" s="172"/>
      <c r="AS27" s="177"/>
      <c r="AT27" s="178"/>
      <c r="AU27" s="178"/>
      <c r="AV27" s="178"/>
      <c r="AW27" s="178"/>
      <c r="AX27" s="179"/>
      <c r="AY27" s="180">
        <f t="shared" si="4"/>
        <v>0</v>
      </c>
      <c r="AZ27" s="76"/>
      <c r="BA27" s="36"/>
      <c r="BB27" s="76"/>
      <c r="BC27" s="36"/>
      <c r="BD27" s="76"/>
      <c r="BE27" s="36"/>
      <c r="BF27" s="172"/>
      <c r="BG27" s="177"/>
      <c r="BH27" s="178"/>
      <c r="BI27" s="178"/>
      <c r="BJ27" s="178"/>
      <c r="BK27" s="178"/>
      <c r="BL27" s="179"/>
      <c r="BM27" s="180">
        <f t="shared" si="5"/>
        <v>0</v>
      </c>
      <c r="BN27" s="172"/>
      <c r="BO27" s="177"/>
      <c r="BP27" s="178"/>
      <c r="BQ27" s="178"/>
      <c r="BR27" s="178"/>
      <c r="BS27" s="178"/>
      <c r="BT27" s="179"/>
      <c r="BU27" s="180">
        <f t="shared" si="6"/>
        <v>0</v>
      </c>
      <c r="BV27" s="76"/>
      <c r="BW27" s="36"/>
      <c r="BX27" s="75"/>
      <c r="BY27" s="212"/>
      <c r="BZ27" s="212"/>
      <c r="CA27" s="158"/>
      <c r="CB27" s="156"/>
      <c r="CC27" s="158"/>
      <c r="CD27" s="156"/>
      <c r="CE27" s="156"/>
      <c r="CF27" s="156"/>
      <c r="CG27" s="157"/>
      <c r="CH27" s="213">
        <f t="shared" si="7"/>
        <v>0</v>
      </c>
      <c r="CI27" s="75"/>
      <c r="CJ27" s="156"/>
      <c r="CK27" s="157"/>
      <c r="CL27" s="213">
        <f t="shared" si="8"/>
        <v>0</v>
      </c>
    </row>
    <row r="28" spans="1:90" ht="12.75" customHeight="1" thickBot="1">
      <c r="A28" s="147" t="s">
        <v>64</v>
      </c>
      <c r="B28" s="150">
        <v>4</v>
      </c>
      <c r="C28" s="134" t="s">
        <v>30</v>
      </c>
      <c r="D28" s="129">
        <f t="shared" si="0"/>
        <v>0</v>
      </c>
      <c r="E28" s="75"/>
      <c r="F28" s="155"/>
      <c r="G28" s="156"/>
      <c r="H28" s="156"/>
      <c r="I28" s="156"/>
      <c r="J28" s="156"/>
      <c r="K28" s="156"/>
      <c r="L28" s="156"/>
      <c r="M28" s="157"/>
      <c r="N28" s="164">
        <f t="shared" si="1"/>
        <v>0</v>
      </c>
      <c r="O28" s="75"/>
      <c r="P28" s="155"/>
      <c r="Q28" s="156"/>
      <c r="R28" s="156"/>
      <c r="S28" s="158"/>
      <c r="T28" s="156"/>
      <c r="U28" s="156"/>
      <c r="V28" s="156"/>
      <c r="W28" s="157"/>
      <c r="X28" s="76"/>
      <c r="Y28" s="36"/>
      <c r="Z28" s="172"/>
      <c r="AA28" s="177"/>
      <c r="AB28" s="178"/>
      <c r="AC28" s="178"/>
      <c r="AD28" s="178"/>
      <c r="AE28" s="178"/>
      <c r="AF28" s="179"/>
      <c r="AG28" s="180">
        <f t="shared" si="2"/>
        <v>0</v>
      </c>
      <c r="AH28" s="172"/>
      <c r="AI28" s="177"/>
      <c r="AJ28" s="178"/>
      <c r="AK28" s="178"/>
      <c r="AL28" s="178"/>
      <c r="AM28" s="178"/>
      <c r="AN28" s="179"/>
      <c r="AO28" s="180">
        <f t="shared" si="3"/>
        <v>0</v>
      </c>
      <c r="AP28" s="76"/>
      <c r="AQ28" s="36"/>
      <c r="AR28" s="172"/>
      <c r="AS28" s="177"/>
      <c r="AT28" s="178"/>
      <c r="AU28" s="178"/>
      <c r="AV28" s="178"/>
      <c r="AW28" s="178"/>
      <c r="AX28" s="179"/>
      <c r="AY28" s="180">
        <f t="shared" si="4"/>
        <v>0</v>
      </c>
      <c r="AZ28" s="76"/>
      <c r="BA28" s="36"/>
      <c r="BB28" s="76"/>
      <c r="BC28" s="36"/>
      <c r="BD28" s="76"/>
      <c r="BE28" s="36"/>
      <c r="BF28" s="172"/>
      <c r="BG28" s="177"/>
      <c r="BH28" s="178"/>
      <c r="BI28" s="178"/>
      <c r="BJ28" s="178"/>
      <c r="BK28" s="178"/>
      <c r="BL28" s="179"/>
      <c r="BM28" s="180">
        <f t="shared" si="5"/>
        <v>0</v>
      </c>
      <c r="BN28" s="172"/>
      <c r="BO28" s="177"/>
      <c r="BP28" s="178"/>
      <c r="BQ28" s="178"/>
      <c r="BR28" s="178"/>
      <c r="BS28" s="178"/>
      <c r="BT28" s="179"/>
      <c r="BU28" s="180">
        <f t="shared" si="6"/>
        <v>0</v>
      </c>
      <c r="BV28" s="76"/>
      <c r="BW28" s="36"/>
      <c r="BX28" s="75"/>
      <c r="BY28" s="212"/>
      <c r="BZ28" s="212"/>
      <c r="CA28" s="158"/>
      <c r="CB28" s="156"/>
      <c r="CC28" s="158"/>
      <c r="CD28" s="156"/>
      <c r="CE28" s="156"/>
      <c r="CF28" s="156"/>
      <c r="CG28" s="157"/>
      <c r="CH28" s="213">
        <f t="shared" si="7"/>
        <v>0</v>
      </c>
      <c r="CI28" s="75"/>
      <c r="CJ28" s="156"/>
      <c r="CK28" s="157"/>
      <c r="CL28" s="213">
        <f t="shared" si="8"/>
        <v>0</v>
      </c>
    </row>
    <row r="29" spans="1:90" ht="12.75" customHeight="1" thickBot="1">
      <c r="A29" s="147" t="s">
        <v>64</v>
      </c>
      <c r="B29" s="152" t="s">
        <v>64</v>
      </c>
      <c r="C29" s="135" t="s">
        <v>31</v>
      </c>
      <c r="D29" s="129">
        <f t="shared" si="0"/>
        <v>0</v>
      </c>
      <c r="E29" s="75"/>
      <c r="F29" s="155"/>
      <c r="G29" s="156"/>
      <c r="H29" s="156"/>
      <c r="I29" s="158"/>
      <c r="J29" s="156"/>
      <c r="K29" s="156"/>
      <c r="L29" s="156"/>
      <c r="M29" s="157"/>
      <c r="N29" s="164">
        <f t="shared" si="1"/>
        <v>0</v>
      </c>
      <c r="O29" s="75"/>
      <c r="P29" s="155"/>
      <c r="Q29" s="156"/>
      <c r="R29" s="156"/>
      <c r="S29" s="158"/>
      <c r="T29" s="156"/>
      <c r="U29" s="156"/>
      <c r="V29" s="156"/>
      <c r="W29" s="157"/>
      <c r="X29" s="76"/>
      <c r="Y29" s="36"/>
      <c r="Z29" s="172"/>
      <c r="AA29" s="177"/>
      <c r="AB29" s="178"/>
      <c r="AC29" s="178"/>
      <c r="AD29" s="178"/>
      <c r="AE29" s="178"/>
      <c r="AF29" s="179"/>
      <c r="AG29" s="180">
        <f t="shared" si="2"/>
        <v>0</v>
      </c>
      <c r="AH29" s="172"/>
      <c r="AI29" s="177"/>
      <c r="AJ29" s="178"/>
      <c r="AK29" s="178"/>
      <c r="AL29" s="178"/>
      <c r="AM29" s="178"/>
      <c r="AN29" s="179"/>
      <c r="AO29" s="180">
        <f t="shared" si="3"/>
        <v>0</v>
      </c>
      <c r="AP29" s="76"/>
      <c r="AQ29" s="36"/>
      <c r="AR29" s="172"/>
      <c r="AS29" s="177"/>
      <c r="AT29" s="178"/>
      <c r="AU29" s="178"/>
      <c r="AV29" s="178"/>
      <c r="AW29" s="178"/>
      <c r="AX29" s="179"/>
      <c r="AY29" s="180">
        <f t="shared" si="4"/>
        <v>0</v>
      </c>
      <c r="AZ29" s="76"/>
      <c r="BA29" s="36"/>
      <c r="BB29" s="76"/>
      <c r="BC29" s="36"/>
      <c r="BD29" s="76"/>
      <c r="BE29" s="36"/>
      <c r="BF29" s="172"/>
      <c r="BG29" s="177"/>
      <c r="BH29" s="178"/>
      <c r="BI29" s="178"/>
      <c r="BJ29" s="178"/>
      <c r="BK29" s="178"/>
      <c r="BL29" s="179"/>
      <c r="BM29" s="180">
        <f t="shared" si="5"/>
        <v>0</v>
      </c>
      <c r="BN29" s="172"/>
      <c r="BO29" s="177"/>
      <c r="BP29" s="178"/>
      <c r="BQ29" s="178"/>
      <c r="BR29" s="178"/>
      <c r="BS29" s="178"/>
      <c r="BT29" s="179"/>
      <c r="BU29" s="180">
        <f t="shared" si="6"/>
        <v>0</v>
      </c>
      <c r="BV29" s="76"/>
      <c r="BW29" s="36"/>
      <c r="BX29" s="75"/>
      <c r="BY29" s="212"/>
      <c r="BZ29" s="212"/>
      <c r="CA29" s="158"/>
      <c r="CB29" s="156"/>
      <c r="CC29" s="158"/>
      <c r="CD29" s="156"/>
      <c r="CE29" s="156"/>
      <c r="CF29" s="156"/>
      <c r="CG29" s="157"/>
      <c r="CH29" s="213">
        <f t="shared" si="7"/>
        <v>0</v>
      </c>
      <c r="CI29" s="75"/>
      <c r="CJ29" s="156"/>
      <c r="CK29" s="157"/>
      <c r="CL29" s="213">
        <f t="shared" si="8"/>
        <v>0</v>
      </c>
    </row>
    <row r="30" spans="1:90" ht="12.75" customHeight="1" thickBot="1">
      <c r="A30" s="147" t="s">
        <v>64</v>
      </c>
      <c r="B30" s="152" t="s">
        <v>64</v>
      </c>
      <c r="C30" s="135" t="s">
        <v>60</v>
      </c>
      <c r="D30" s="129">
        <f t="shared" si="0"/>
        <v>0</v>
      </c>
      <c r="E30" s="75"/>
      <c r="F30" s="155"/>
      <c r="G30" s="156"/>
      <c r="H30" s="156"/>
      <c r="I30" s="158"/>
      <c r="J30" s="156"/>
      <c r="K30" s="156"/>
      <c r="L30" s="156"/>
      <c r="M30" s="157"/>
      <c r="N30" s="164">
        <f t="shared" si="1"/>
        <v>0</v>
      </c>
      <c r="O30" s="75"/>
      <c r="P30" s="155"/>
      <c r="Q30" s="156"/>
      <c r="R30" s="156"/>
      <c r="S30" s="158"/>
      <c r="T30" s="156"/>
      <c r="U30" s="156"/>
      <c r="V30" s="156"/>
      <c r="W30" s="157"/>
      <c r="X30" s="76"/>
      <c r="Y30" s="36"/>
      <c r="Z30" s="172"/>
      <c r="AA30" s="177"/>
      <c r="AB30" s="178"/>
      <c r="AC30" s="178"/>
      <c r="AD30" s="178"/>
      <c r="AE30" s="178"/>
      <c r="AF30" s="179"/>
      <c r="AG30" s="180">
        <f t="shared" si="2"/>
        <v>0</v>
      </c>
      <c r="AH30" s="172"/>
      <c r="AI30" s="177"/>
      <c r="AJ30" s="178"/>
      <c r="AK30" s="178"/>
      <c r="AL30" s="178"/>
      <c r="AM30" s="178"/>
      <c r="AN30" s="179"/>
      <c r="AO30" s="180">
        <f t="shared" si="3"/>
        <v>0</v>
      </c>
      <c r="AP30" s="76"/>
      <c r="AQ30" s="36"/>
      <c r="AR30" s="172"/>
      <c r="AS30" s="177"/>
      <c r="AT30" s="178"/>
      <c r="AU30" s="178"/>
      <c r="AV30" s="178"/>
      <c r="AW30" s="178"/>
      <c r="AX30" s="179"/>
      <c r="AY30" s="180">
        <f t="shared" si="4"/>
        <v>0</v>
      </c>
      <c r="AZ30" s="76"/>
      <c r="BA30" s="36"/>
      <c r="BB30" s="76"/>
      <c r="BC30" s="36"/>
      <c r="BD30" s="76"/>
      <c r="BE30" s="36"/>
      <c r="BF30" s="172"/>
      <c r="BG30" s="177"/>
      <c r="BH30" s="178"/>
      <c r="BI30" s="178"/>
      <c r="BJ30" s="178"/>
      <c r="BK30" s="178"/>
      <c r="BL30" s="179"/>
      <c r="BM30" s="180">
        <f t="shared" si="5"/>
        <v>0</v>
      </c>
      <c r="BN30" s="172"/>
      <c r="BO30" s="177"/>
      <c r="BP30" s="178"/>
      <c r="BQ30" s="178"/>
      <c r="BR30" s="178"/>
      <c r="BS30" s="178"/>
      <c r="BT30" s="179"/>
      <c r="BU30" s="180">
        <f t="shared" si="6"/>
        <v>0</v>
      </c>
      <c r="BV30" s="76"/>
      <c r="BW30" s="36"/>
      <c r="BX30" s="75"/>
      <c r="BY30" s="212"/>
      <c r="BZ30" s="212"/>
      <c r="CA30" s="158"/>
      <c r="CB30" s="156"/>
      <c r="CC30" s="158"/>
      <c r="CD30" s="156"/>
      <c r="CE30" s="156"/>
      <c r="CF30" s="156"/>
      <c r="CG30" s="157"/>
      <c r="CH30" s="213">
        <f t="shared" si="7"/>
        <v>0</v>
      </c>
      <c r="CI30" s="75"/>
      <c r="CJ30" s="156"/>
      <c r="CK30" s="157"/>
      <c r="CL30" s="213">
        <f t="shared" si="8"/>
        <v>0</v>
      </c>
    </row>
    <row r="31" spans="1:90" ht="12.75" customHeight="1" thickBot="1">
      <c r="A31" s="147" t="s">
        <v>64</v>
      </c>
      <c r="B31" s="152" t="s">
        <v>64</v>
      </c>
      <c r="C31" s="135" t="s">
        <v>68</v>
      </c>
      <c r="D31" s="129">
        <f t="shared" si="0"/>
        <v>0</v>
      </c>
      <c r="E31" s="75"/>
      <c r="F31" s="155"/>
      <c r="G31" s="156"/>
      <c r="H31" s="156"/>
      <c r="I31" s="158"/>
      <c r="J31" s="156"/>
      <c r="K31" s="156"/>
      <c r="L31" s="156"/>
      <c r="M31" s="157"/>
      <c r="N31" s="164">
        <f t="shared" si="1"/>
        <v>0</v>
      </c>
      <c r="O31" s="75"/>
      <c r="P31" s="155"/>
      <c r="Q31" s="156"/>
      <c r="R31" s="156"/>
      <c r="S31" s="158"/>
      <c r="T31" s="156"/>
      <c r="U31" s="156"/>
      <c r="V31" s="156"/>
      <c r="W31" s="157"/>
      <c r="X31" s="76"/>
      <c r="Y31" s="36"/>
      <c r="Z31" s="172"/>
      <c r="AA31" s="177"/>
      <c r="AB31" s="178"/>
      <c r="AC31" s="178"/>
      <c r="AD31" s="178"/>
      <c r="AE31" s="178"/>
      <c r="AF31" s="179"/>
      <c r="AG31" s="180">
        <f t="shared" si="2"/>
        <v>0</v>
      </c>
      <c r="AH31" s="172"/>
      <c r="AI31" s="177"/>
      <c r="AJ31" s="178"/>
      <c r="AK31" s="178"/>
      <c r="AL31" s="178"/>
      <c r="AM31" s="178"/>
      <c r="AN31" s="179"/>
      <c r="AO31" s="180">
        <f t="shared" si="3"/>
        <v>0</v>
      </c>
      <c r="AP31" s="76"/>
      <c r="AQ31" s="36"/>
      <c r="AR31" s="172"/>
      <c r="AS31" s="177"/>
      <c r="AT31" s="178"/>
      <c r="AU31" s="178"/>
      <c r="AV31" s="178"/>
      <c r="AW31" s="178"/>
      <c r="AX31" s="179"/>
      <c r="AY31" s="180">
        <f t="shared" si="4"/>
        <v>0</v>
      </c>
      <c r="AZ31" s="76"/>
      <c r="BA31" s="36"/>
      <c r="BB31" s="76"/>
      <c r="BC31" s="36"/>
      <c r="BD31" s="76"/>
      <c r="BE31" s="36"/>
      <c r="BF31" s="172"/>
      <c r="BG31" s="177"/>
      <c r="BH31" s="178"/>
      <c r="BI31" s="178"/>
      <c r="BJ31" s="178"/>
      <c r="BK31" s="178"/>
      <c r="BL31" s="179"/>
      <c r="BM31" s="180">
        <f t="shared" si="5"/>
        <v>0</v>
      </c>
      <c r="BN31" s="172"/>
      <c r="BO31" s="177"/>
      <c r="BP31" s="178"/>
      <c r="BQ31" s="178"/>
      <c r="BR31" s="178"/>
      <c r="BS31" s="178"/>
      <c r="BT31" s="179"/>
      <c r="BU31" s="180">
        <f t="shared" si="6"/>
        <v>0</v>
      </c>
      <c r="BV31" s="76"/>
      <c r="BW31" s="36"/>
      <c r="BX31" s="75"/>
      <c r="BY31" s="212"/>
      <c r="BZ31" s="212"/>
      <c r="CA31" s="158"/>
      <c r="CB31" s="156"/>
      <c r="CC31" s="158"/>
      <c r="CD31" s="156"/>
      <c r="CE31" s="156"/>
      <c r="CF31" s="156"/>
      <c r="CG31" s="157"/>
      <c r="CH31" s="213">
        <f t="shared" si="7"/>
        <v>0</v>
      </c>
      <c r="CI31" s="75"/>
      <c r="CJ31" s="156"/>
      <c r="CK31" s="157"/>
      <c r="CL31" s="213">
        <f t="shared" si="8"/>
        <v>0</v>
      </c>
    </row>
    <row r="32" spans="1:90" ht="12.75" customHeight="1" thickBot="1">
      <c r="A32" s="147" t="s">
        <v>64</v>
      </c>
      <c r="B32" s="152" t="s">
        <v>64</v>
      </c>
      <c r="C32" s="135" t="s">
        <v>62</v>
      </c>
      <c r="D32" s="129">
        <f t="shared" si="0"/>
        <v>0</v>
      </c>
      <c r="E32" s="75"/>
      <c r="F32" s="155"/>
      <c r="G32" s="156"/>
      <c r="H32" s="156"/>
      <c r="I32" s="158"/>
      <c r="J32" s="156"/>
      <c r="K32" s="156"/>
      <c r="L32" s="156"/>
      <c r="M32" s="157"/>
      <c r="N32" s="164">
        <f t="shared" si="1"/>
        <v>0</v>
      </c>
      <c r="O32" s="75"/>
      <c r="P32" s="155"/>
      <c r="Q32" s="156"/>
      <c r="R32" s="156"/>
      <c r="S32" s="158"/>
      <c r="T32" s="156"/>
      <c r="U32" s="156"/>
      <c r="V32" s="156"/>
      <c r="W32" s="157"/>
      <c r="X32" s="76"/>
      <c r="Y32" s="36"/>
      <c r="Z32" s="172"/>
      <c r="AA32" s="181"/>
      <c r="AB32" s="182"/>
      <c r="AC32" s="182"/>
      <c r="AD32" s="182"/>
      <c r="AE32" s="182"/>
      <c r="AF32" s="183"/>
      <c r="AG32" s="180">
        <f t="shared" si="2"/>
        <v>0</v>
      </c>
      <c r="AH32" s="172"/>
      <c r="AI32" s="181"/>
      <c r="AJ32" s="182"/>
      <c r="AK32" s="182"/>
      <c r="AL32" s="182"/>
      <c r="AM32" s="182"/>
      <c r="AN32" s="183"/>
      <c r="AO32" s="180">
        <f t="shared" si="3"/>
        <v>0</v>
      </c>
      <c r="AP32" s="76"/>
      <c r="AQ32" s="36"/>
      <c r="AR32" s="172"/>
      <c r="AS32" s="181"/>
      <c r="AT32" s="182"/>
      <c r="AU32" s="182"/>
      <c r="AV32" s="182"/>
      <c r="AW32" s="182"/>
      <c r="AX32" s="183"/>
      <c r="AY32" s="180">
        <f t="shared" si="4"/>
        <v>0</v>
      </c>
      <c r="AZ32" s="76"/>
      <c r="BA32" s="36"/>
      <c r="BB32" s="76"/>
      <c r="BC32" s="36"/>
      <c r="BD32" s="76"/>
      <c r="BE32" s="36"/>
      <c r="BF32" s="172"/>
      <c r="BG32" s="181"/>
      <c r="BH32" s="182"/>
      <c r="BI32" s="182"/>
      <c r="BJ32" s="182"/>
      <c r="BK32" s="182"/>
      <c r="BL32" s="183"/>
      <c r="BM32" s="180">
        <f t="shared" si="5"/>
        <v>0</v>
      </c>
      <c r="BN32" s="172"/>
      <c r="BO32" s="181"/>
      <c r="BP32" s="182"/>
      <c r="BQ32" s="182"/>
      <c r="BR32" s="182"/>
      <c r="BS32" s="182"/>
      <c r="BT32" s="183"/>
      <c r="BU32" s="180">
        <f t="shared" si="6"/>
        <v>0</v>
      </c>
      <c r="BV32" s="76"/>
      <c r="BW32" s="36"/>
      <c r="BX32" s="75"/>
      <c r="BY32" s="212"/>
      <c r="BZ32" s="212"/>
      <c r="CA32" s="158"/>
      <c r="CB32" s="156"/>
      <c r="CC32" s="158"/>
      <c r="CD32" s="156"/>
      <c r="CE32" s="156"/>
      <c r="CF32" s="156"/>
      <c r="CG32" s="157"/>
      <c r="CH32" s="213">
        <f t="shared" si="7"/>
        <v>0</v>
      </c>
      <c r="CI32" s="75"/>
      <c r="CJ32" s="156"/>
      <c r="CK32" s="157"/>
      <c r="CL32" s="213">
        <f t="shared" si="8"/>
        <v>0</v>
      </c>
    </row>
    <row r="33" spans="1:90" ht="12.75" customHeight="1" thickBot="1">
      <c r="A33" s="147" t="s">
        <v>64</v>
      </c>
      <c r="B33" s="150">
        <v>18</v>
      </c>
      <c r="C33" s="135" t="s">
        <v>28</v>
      </c>
      <c r="D33" s="129">
        <f t="shared" si="0"/>
        <v>0</v>
      </c>
      <c r="E33" s="75"/>
      <c r="F33" s="155"/>
      <c r="G33" s="156"/>
      <c r="H33" s="156"/>
      <c r="I33" s="158"/>
      <c r="J33" s="156"/>
      <c r="K33" s="156"/>
      <c r="L33" s="156"/>
      <c r="M33" s="157"/>
      <c r="N33" s="164">
        <f t="shared" si="1"/>
        <v>0</v>
      </c>
      <c r="O33" s="75"/>
      <c r="P33" s="155"/>
      <c r="Q33" s="156"/>
      <c r="R33" s="156">
        <v>2</v>
      </c>
      <c r="S33" s="158"/>
      <c r="T33" s="156"/>
      <c r="U33" s="156"/>
      <c r="V33" s="156"/>
      <c r="W33" s="157"/>
      <c r="X33" s="76"/>
      <c r="Y33" s="36"/>
      <c r="Z33" s="172"/>
      <c r="AA33" s="181"/>
      <c r="AB33" s="182"/>
      <c r="AC33" s="182"/>
      <c r="AD33" s="182"/>
      <c r="AE33" s="182"/>
      <c r="AF33" s="183"/>
      <c r="AG33" s="180">
        <f t="shared" si="2"/>
        <v>0</v>
      </c>
      <c r="AH33" s="172"/>
      <c r="AI33" s="181"/>
      <c r="AJ33" s="182"/>
      <c r="AK33" s="182"/>
      <c r="AL33" s="182"/>
      <c r="AM33" s="182"/>
      <c r="AN33" s="183"/>
      <c r="AO33" s="180">
        <f t="shared" si="3"/>
        <v>0</v>
      </c>
      <c r="AP33" s="76"/>
      <c r="AQ33" s="36"/>
      <c r="AR33" s="172"/>
      <c r="AS33" s="181"/>
      <c r="AT33" s="182"/>
      <c r="AU33" s="182"/>
      <c r="AV33" s="182"/>
      <c r="AW33" s="182"/>
      <c r="AX33" s="183"/>
      <c r="AY33" s="180">
        <f t="shared" si="4"/>
        <v>0</v>
      </c>
      <c r="AZ33" s="76"/>
      <c r="BA33" s="36"/>
      <c r="BB33" s="76"/>
      <c r="BC33" s="36"/>
      <c r="BD33" s="76"/>
      <c r="BE33" s="36"/>
      <c r="BF33" s="172"/>
      <c r="BG33" s="181"/>
      <c r="BH33" s="182"/>
      <c r="BI33" s="182"/>
      <c r="BJ33" s="182"/>
      <c r="BK33" s="182"/>
      <c r="BL33" s="183"/>
      <c r="BM33" s="180">
        <f t="shared" si="5"/>
        <v>0</v>
      </c>
      <c r="BN33" s="172"/>
      <c r="BO33" s="181"/>
      <c r="BP33" s="182"/>
      <c r="BQ33" s="182"/>
      <c r="BR33" s="182"/>
      <c r="BS33" s="182"/>
      <c r="BT33" s="183"/>
      <c r="BU33" s="180">
        <f t="shared" si="6"/>
        <v>0</v>
      </c>
      <c r="BV33" s="76"/>
      <c r="BW33" s="36"/>
      <c r="BX33" s="75"/>
      <c r="BY33" s="212"/>
      <c r="BZ33" s="214"/>
      <c r="CA33" s="215"/>
      <c r="CB33" s="156"/>
      <c r="CC33" s="158"/>
      <c r="CD33" s="156"/>
      <c r="CE33" s="156"/>
      <c r="CF33" s="156"/>
      <c r="CG33" s="157"/>
      <c r="CH33" s="213">
        <f t="shared" si="7"/>
        <v>0</v>
      </c>
      <c r="CI33" s="75"/>
      <c r="CJ33" s="156"/>
      <c r="CK33" s="157"/>
      <c r="CL33" s="213">
        <f t="shared" si="8"/>
        <v>0</v>
      </c>
    </row>
    <row r="34" spans="1:90" ht="12.75" customHeight="1" thickBot="1">
      <c r="A34" s="147" t="s">
        <v>64</v>
      </c>
      <c r="B34" s="150">
        <v>14</v>
      </c>
      <c r="C34" s="135" t="s">
        <v>23</v>
      </c>
      <c r="D34" s="129">
        <f t="shared" si="0"/>
        <v>0</v>
      </c>
      <c r="E34" s="75"/>
      <c r="F34" s="155"/>
      <c r="G34" s="156"/>
      <c r="H34" s="156"/>
      <c r="I34" s="156"/>
      <c r="J34" s="156"/>
      <c r="K34" s="156"/>
      <c r="L34" s="156"/>
      <c r="M34" s="157"/>
      <c r="N34" s="164">
        <f t="shared" si="1"/>
        <v>0</v>
      </c>
      <c r="O34" s="75"/>
      <c r="P34" s="155"/>
      <c r="Q34" s="156"/>
      <c r="R34" s="156"/>
      <c r="S34" s="158"/>
      <c r="T34" s="156"/>
      <c r="U34" s="156"/>
      <c r="V34" s="156"/>
      <c r="W34" s="157"/>
      <c r="X34" s="76"/>
      <c r="Y34" s="36"/>
      <c r="Z34" s="172"/>
      <c r="AA34" s="181"/>
      <c r="AB34" s="182"/>
      <c r="AC34" s="182"/>
      <c r="AD34" s="182"/>
      <c r="AE34" s="182"/>
      <c r="AF34" s="188"/>
      <c r="AG34" s="186">
        <f t="shared" si="2"/>
        <v>0</v>
      </c>
      <c r="AH34" s="172"/>
      <c r="AI34" s="181"/>
      <c r="AJ34" s="182"/>
      <c r="AK34" s="182"/>
      <c r="AL34" s="182"/>
      <c r="AM34" s="182"/>
      <c r="AN34" s="188"/>
      <c r="AO34" s="186">
        <f t="shared" si="3"/>
        <v>0</v>
      </c>
      <c r="AP34" s="76"/>
      <c r="AQ34" s="36"/>
      <c r="AR34" s="172"/>
      <c r="AS34" s="181"/>
      <c r="AT34" s="182"/>
      <c r="AU34" s="182"/>
      <c r="AV34" s="182"/>
      <c r="AW34" s="182"/>
      <c r="AX34" s="188"/>
      <c r="AY34" s="186">
        <f t="shared" si="4"/>
        <v>0</v>
      </c>
      <c r="AZ34" s="76"/>
      <c r="BA34" s="36"/>
      <c r="BB34" s="76"/>
      <c r="BC34" s="36"/>
      <c r="BD34" s="76"/>
      <c r="BE34" s="36"/>
      <c r="BF34" s="172"/>
      <c r="BG34" s="181"/>
      <c r="BH34" s="182"/>
      <c r="BI34" s="182"/>
      <c r="BJ34" s="182"/>
      <c r="BK34" s="182"/>
      <c r="BL34" s="188"/>
      <c r="BM34" s="186">
        <f t="shared" si="5"/>
        <v>0</v>
      </c>
      <c r="BN34" s="172"/>
      <c r="BO34" s="181"/>
      <c r="BP34" s="182"/>
      <c r="BQ34" s="182"/>
      <c r="BR34" s="182"/>
      <c r="BS34" s="182"/>
      <c r="BT34" s="188"/>
      <c r="BU34" s="186">
        <f t="shared" si="6"/>
        <v>0</v>
      </c>
      <c r="BV34" s="76"/>
      <c r="BW34" s="36"/>
      <c r="BX34" s="75"/>
      <c r="BY34" s="212"/>
      <c r="BZ34" s="214"/>
      <c r="CA34" s="215"/>
      <c r="CB34" s="156"/>
      <c r="CC34" s="158"/>
      <c r="CD34" s="156"/>
      <c r="CE34" s="156"/>
      <c r="CF34" s="156"/>
      <c r="CG34" s="157"/>
      <c r="CH34" s="213">
        <f t="shared" si="7"/>
        <v>0</v>
      </c>
      <c r="CI34" s="75"/>
      <c r="CJ34" s="156"/>
      <c r="CK34" s="157"/>
      <c r="CL34" s="213">
        <f t="shared" si="8"/>
        <v>0</v>
      </c>
    </row>
    <row r="35" spans="1:90" ht="12.75" customHeight="1" thickBot="1">
      <c r="A35" s="147" t="s">
        <v>64</v>
      </c>
      <c r="B35" s="152" t="s">
        <v>64</v>
      </c>
      <c r="C35" s="135" t="s">
        <v>52</v>
      </c>
      <c r="D35" s="129">
        <f t="shared" si="0"/>
        <v>0</v>
      </c>
      <c r="E35" s="75"/>
      <c r="F35" s="155"/>
      <c r="G35" s="156"/>
      <c r="H35" s="156"/>
      <c r="I35" s="158"/>
      <c r="J35" s="156"/>
      <c r="K35" s="156"/>
      <c r="L35" s="156"/>
      <c r="M35" s="157"/>
      <c r="N35" s="164">
        <f t="shared" si="1"/>
        <v>0</v>
      </c>
      <c r="O35" s="75"/>
      <c r="P35" s="155"/>
      <c r="Q35" s="156"/>
      <c r="R35" s="156"/>
      <c r="S35" s="158"/>
      <c r="T35" s="156"/>
      <c r="U35" s="156"/>
      <c r="V35" s="156"/>
      <c r="W35" s="157"/>
      <c r="X35" s="76"/>
      <c r="Y35" s="36"/>
      <c r="Z35" s="172"/>
      <c r="AA35" s="177"/>
      <c r="AB35" s="178"/>
      <c r="AC35" s="178"/>
      <c r="AD35" s="178"/>
      <c r="AE35" s="178"/>
      <c r="AF35" s="189"/>
      <c r="AG35" s="186">
        <f t="shared" si="2"/>
        <v>0</v>
      </c>
      <c r="AH35" s="172"/>
      <c r="AI35" s="177"/>
      <c r="AJ35" s="178"/>
      <c r="AK35" s="178"/>
      <c r="AL35" s="178"/>
      <c r="AM35" s="178"/>
      <c r="AN35" s="189"/>
      <c r="AO35" s="186">
        <f t="shared" si="3"/>
        <v>0</v>
      </c>
      <c r="AP35" s="76"/>
      <c r="AQ35" s="36"/>
      <c r="AR35" s="172"/>
      <c r="AS35" s="177"/>
      <c r="AT35" s="178"/>
      <c r="AU35" s="178"/>
      <c r="AV35" s="178"/>
      <c r="AW35" s="178"/>
      <c r="AX35" s="189"/>
      <c r="AY35" s="186">
        <f t="shared" si="4"/>
        <v>0</v>
      </c>
      <c r="AZ35" s="76"/>
      <c r="BA35" s="36"/>
      <c r="BB35" s="76"/>
      <c r="BC35" s="36"/>
      <c r="BD35" s="76"/>
      <c r="BE35" s="36"/>
      <c r="BF35" s="172"/>
      <c r="BG35" s="177"/>
      <c r="BH35" s="178"/>
      <c r="BI35" s="178"/>
      <c r="BJ35" s="178"/>
      <c r="BK35" s="178"/>
      <c r="BL35" s="189"/>
      <c r="BM35" s="186">
        <f t="shared" si="5"/>
        <v>0</v>
      </c>
      <c r="BN35" s="172"/>
      <c r="BO35" s="177"/>
      <c r="BP35" s="178"/>
      <c r="BQ35" s="178"/>
      <c r="BR35" s="178"/>
      <c r="BS35" s="178"/>
      <c r="BT35" s="189"/>
      <c r="BU35" s="186">
        <f t="shared" si="6"/>
        <v>0</v>
      </c>
      <c r="BV35" s="76"/>
      <c r="BW35" s="36"/>
      <c r="BX35" s="75"/>
      <c r="BY35" s="212"/>
      <c r="BZ35" s="214"/>
      <c r="CA35" s="215"/>
      <c r="CB35" s="156"/>
      <c r="CC35" s="158"/>
      <c r="CD35" s="156"/>
      <c r="CE35" s="156"/>
      <c r="CF35" s="156"/>
      <c r="CG35" s="157"/>
      <c r="CH35" s="213">
        <f t="shared" si="7"/>
        <v>0</v>
      </c>
      <c r="CI35" s="75"/>
      <c r="CJ35" s="156"/>
      <c r="CK35" s="157"/>
      <c r="CL35" s="213">
        <f t="shared" si="8"/>
        <v>0</v>
      </c>
    </row>
    <row r="36" spans="1:90" ht="15.75" thickBot="1">
      <c r="A36" s="148" t="s">
        <v>64</v>
      </c>
      <c r="B36" s="153" t="s">
        <v>64</v>
      </c>
      <c r="C36" s="143" t="s">
        <v>53</v>
      </c>
      <c r="D36" s="129">
        <f t="shared" si="0"/>
        <v>0</v>
      </c>
      <c r="E36" s="75"/>
      <c r="F36" s="159"/>
      <c r="G36" s="160"/>
      <c r="H36" s="160"/>
      <c r="I36" s="161"/>
      <c r="J36" s="160"/>
      <c r="K36" s="160"/>
      <c r="L36" s="160"/>
      <c r="M36" s="162"/>
      <c r="N36" s="165">
        <f t="shared" si="1"/>
        <v>0</v>
      </c>
      <c r="O36" s="75"/>
      <c r="P36" s="159"/>
      <c r="Q36" s="160"/>
      <c r="R36" s="160"/>
      <c r="S36" s="161"/>
      <c r="T36" s="160"/>
      <c r="U36" s="160"/>
      <c r="V36" s="160"/>
      <c r="W36" s="162"/>
      <c r="X36" s="76"/>
      <c r="Y36" s="44"/>
      <c r="Z36" s="172"/>
      <c r="AA36" s="184"/>
      <c r="AB36" s="185"/>
      <c r="AC36" s="185"/>
      <c r="AD36" s="185"/>
      <c r="AE36" s="185"/>
      <c r="AF36" s="190"/>
      <c r="AG36" s="187">
        <f t="shared" si="2"/>
        <v>0</v>
      </c>
      <c r="AH36" s="172"/>
      <c r="AI36" s="184"/>
      <c r="AJ36" s="185"/>
      <c r="AK36" s="185"/>
      <c r="AL36" s="185"/>
      <c r="AM36" s="185"/>
      <c r="AN36" s="190"/>
      <c r="AO36" s="187">
        <f t="shared" si="3"/>
        <v>0</v>
      </c>
      <c r="AP36" s="76"/>
      <c r="AQ36" s="44"/>
      <c r="AR36" s="172"/>
      <c r="AS36" s="184"/>
      <c r="AT36" s="185"/>
      <c r="AU36" s="185"/>
      <c r="AV36" s="185"/>
      <c r="AW36" s="185"/>
      <c r="AX36" s="190"/>
      <c r="AY36" s="187">
        <f t="shared" si="4"/>
        <v>0</v>
      </c>
      <c r="AZ36" s="76"/>
      <c r="BA36" s="44"/>
      <c r="BB36" s="76"/>
      <c r="BC36" s="44"/>
      <c r="BD36" s="76"/>
      <c r="BE36" s="44"/>
      <c r="BF36" s="172"/>
      <c r="BG36" s="184"/>
      <c r="BH36" s="185"/>
      <c r="BI36" s="185"/>
      <c r="BJ36" s="185"/>
      <c r="BK36" s="185"/>
      <c r="BL36" s="190"/>
      <c r="BM36" s="187">
        <f t="shared" si="5"/>
        <v>0</v>
      </c>
      <c r="BN36" s="172"/>
      <c r="BO36" s="184"/>
      <c r="BP36" s="185"/>
      <c r="BQ36" s="185"/>
      <c r="BR36" s="185"/>
      <c r="BS36" s="185"/>
      <c r="BT36" s="190"/>
      <c r="BU36" s="187">
        <f t="shared" si="6"/>
        <v>0</v>
      </c>
      <c r="BV36" s="76"/>
      <c r="BW36" s="44"/>
      <c r="BX36" s="75"/>
      <c r="BY36" s="216"/>
      <c r="BZ36" s="216"/>
      <c r="CA36" s="161"/>
      <c r="CB36" s="160"/>
      <c r="CC36" s="161"/>
      <c r="CD36" s="160"/>
      <c r="CE36" s="160"/>
      <c r="CF36" s="160"/>
      <c r="CG36" s="162"/>
      <c r="CH36" s="217">
        <f t="shared" si="7"/>
        <v>0</v>
      </c>
      <c r="CI36" s="75"/>
      <c r="CJ36" s="160"/>
      <c r="CK36" s="162"/>
      <c r="CL36" s="217">
        <f t="shared" si="8"/>
        <v>0</v>
      </c>
    </row>
    <row r="37" spans="2:90" ht="15">
      <c r="B37" s="142"/>
      <c r="C37" s="141"/>
      <c r="D37" s="35"/>
      <c r="E37" s="30"/>
      <c r="F37" s="30"/>
      <c r="G37" s="30"/>
      <c r="H37" s="31"/>
      <c r="I37" s="57"/>
      <c r="J37" s="32"/>
      <c r="K37" s="33"/>
      <c r="L37" s="33"/>
      <c r="M37" s="33" t="s">
        <v>140</v>
      </c>
      <c r="N37" s="225">
        <f>SUM(N4:N36)</f>
        <v>166</v>
      </c>
      <c r="O37" s="203" t="s">
        <v>394</v>
      </c>
      <c r="Q37" s="203"/>
      <c r="R37" s="31"/>
      <c r="S37" s="57"/>
      <c r="T37" s="32"/>
      <c r="U37" s="33"/>
      <c r="V37" s="33"/>
      <c r="W37" s="33"/>
      <c r="BX37" s="30"/>
      <c r="BY37" s="30"/>
      <c r="BZ37" s="30"/>
      <c r="CA37" s="30"/>
      <c r="CB37" s="31"/>
      <c r="CC37" s="57"/>
      <c r="CD37" s="32"/>
      <c r="CE37" s="33"/>
      <c r="CF37" s="33"/>
      <c r="CG37" s="33"/>
      <c r="CH37" s="33"/>
      <c r="CI37" s="30"/>
      <c r="CJ37" s="33"/>
      <c r="CK37" s="33"/>
      <c r="CL37" s="33"/>
    </row>
    <row r="38" spans="2:90" ht="12.75">
      <c r="B38" s="26" t="s">
        <v>93</v>
      </c>
      <c r="D38" s="124">
        <v>43024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  <c r="BY38" s="26"/>
      <c r="BZ38" s="26"/>
      <c r="CA38" s="26"/>
      <c r="CB38" s="26"/>
      <c r="CC38" s="58"/>
      <c r="CG38" s="26"/>
      <c r="CH38" s="26"/>
      <c r="CK38" s="26"/>
      <c r="CL38" s="26"/>
    </row>
    <row r="39" spans="3:90" ht="12.75">
      <c r="C39" s="125" t="s">
        <v>122</v>
      </c>
      <c r="E39" s="33"/>
      <c r="F39" s="41"/>
      <c r="G39" s="41"/>
      <c r="H39" s="41"/>
      <c r="I39" s="59"/>
      <c r="M39" s="33"/>
      <c r="N39" s="229" t="s">
        <v>496</v>
      </c>
      <c r="O39" s="230"/>
      <c r="P39" s="231"/>
      <c r="Q39" s="232"/>
      <c r="R39" s="41"/>
      <c r="S39" s="59"/>
      <c r="W39" s="33"/>
      <c r="BX39" s="33"/>
      <c r="BY39" s="41"/>
      <c r="BZ39" s="41"/>
      <c r="CA39" s="41"/>
      <c r="CB39" s="41"/>
      <c r="CC39" s="59"/>
      <c r="CG39" s="33"/>
      <c r="CH39" s="33"/>
      <c r="CI39" s="33"/>
      <c r="CK39" s="33"/>
      <c r="CL39" s="33"/>
    </row>
    <row r="40" spans="5:87" ht="12.75">
      <c r="E40" s="29"/>
      <c r="F40" s="29"/>
      <c r="G40" s="29"/>
      <c r="H40" s="29"/>
      <c r="I40" s="60"/>
      <c r="O40" s="29"/>
      <c r="P40" s="29"/>
      <c r="Q40" s="29"/>
      <c r="R40" s="29"/>
      <c r="S40" s="60"/>
      <c r="BX40" s="29"/>
      <c r="BY40" s="29"/>
      <c r="BZ40" s="29"/>
      <c r="CA40" s="29"/>
      <c r="CB40" s="29"/>
      <c r="CC40" s="60"/>
      <c r="CI40" s="29"/>
    </row>
    <row r="41" spans="5:87" ht="12.75">
      <c r="E41" s="29"/>
      <c r="F41" s="29"/>
      <c r="G41" s="29"/>
      <c r="H41" s="29"/>
      <c r="I41" s="60"/>
      <c r="O41" s="29"/>
      <c r="P41" s="29"/>
      <c r="Q41" s="29"/>
      <c r="R41" s="29"/>
      <c r="S41" s="60"/>
      <c r="BX41" s="29"/>
      <c r="BY41" s="29"/>
      <c r="BZ41" s="29"/>
      <c r="CA41" s="29"/>
      <c r="CB41" s="29"/>
      <c r="CC41" s="60"/>
      <c r="CI41" s="29"/>
    </row>
    <row r="42" spans="5:87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  <c r="BX42" s="29"/>
      <c r="BY42" s="29"/>
      <c r="BZ42" s="29"/>
      <c r="CA42" s="29"/>
      <c r="CB42" s="29"/>
      <c r="CC42" s="60"/>
      <c r="CE42" s="39"/>
      <c r="CI42" s="29"/>
    </row>
    <row r="43" spans="3:87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  <c r="BX43" s="29"/>
      <c r="BY43" s="29"/>
      <c r="BZ43" s="29"/>
      <c r="CA43" s="29"/>
      <c r="CB43" s="29"/>
      <c r="CC43" s="60"/>
      <c r="CI43" s="29"/>
    </row>
    <row r="44" spans="3:87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  <c r="BX44" s="29"/>
      <c r="BY44" s="29"/>
      <c r="BZ44" s="29"/>
      <c r="CA44" s="29"/>
      <c r="CB44" s="29"/>
      <c r="CC44" s="60"/>
      <c r="CE44" s="29"/>
      <c r="CI44" s="29"/>
    </row>
    <row r="45" spans="5:90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  <c r="BX45" s="29"/>
      <c r="BY45" s="29"/>
      <c r="BZ45" s="29"/>
      <c r="CA45" s="29"/>
      <c r="CB45" s="29"/>
      <c r="CC45" s="60"/>
      <c r="CG45" s="29"/>
      <c r="CH45" s="29"/>
      <c r="CI45" s="29"/>
      <c r="CK45" s="29"/>
      <c r="CL45" s="29"/>
    </row>
    <row r="46" spans="5:87" ht="12.75">
      <c r="E46" s="29"/>
      <c r="F46" s="29"/>
      <c r="G46" s="29"/>
      <c r="H46" s="29"/>
      <c r="I46" s="60"/>
      <c r="O46" s="29"/>
      <c r="P46" s="29"/>
      <c r="Q46" s="29"/>
      <c r="R46" s="29"/>
      <c r="S46" s="60"/>
      <c r="BX46" s="29"/>
      <c r="BY46" s="29"/>
      <c r="BZ46" s="29"/>
      <c r="CA46" s="29"/>
      <c r="CB46" s="29"/>
      <c r="CC46" s="60"/>
      <c r="CI46" s="29"/>
    </row>
  </sheetData>
  <sheetProtection/>
  <mergeCells count="21">
    <mergeCell ref="CH1:CH3"/>
    <mergeCell ref="CJ1:CK2"/>
    <mergeCell ref="CL1:CL3"/>
    <mergeCell ref="BC1:BC2"/>
    <mergeCell ref="BE1:BE2"/>
    <mergeCell ref="BG1:BM2"/>
    <mergeCell ref="BO1:BU2"/>
    <mergeCell ref="BW1:BW2"/>
    <mergeCell ref="BY1:CG2"/>
    <mergeCell ref="Y1:Y2"/>
    <mergeCell ref="AA1:AG2"/>
    <mergeCell ref="AI1:AO2"/>
    <mergeCell ref="AQ1:AQ2"/>
    <mergeCell ref="AS1:AY2"/>
    <mergeCell ref="BA1:BA2"/>
    <mergeCell ref="A1:A3"/>
    <mergeCell ref="B1:B3"/>
    <mergeCell ref="D1:D3"/>
    <mergeCell ref="F1:M2"/>
    <mergeCell ref="N1:N3"/>
    <mergeCell ref="P1:W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224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3.00390625" style="0" bestFit="1" customWidth="1"/>
    <col min="2" max="2" width="20.8515625" style="0" customWidth="1"/>
    <col min="3" max="3" width="14.00390625" style="0" customWidth="1"/>
    <col min="4" max="4" width="12.00390625" style="0" bestFit="1" customWidth="1"/>
    <col min="5" max="5" width="5.00390625" style="0" bestFit="1" customWidth="1"/>
    <col min="6" max="6" width="5.7109375" style="81" bestFit="1" customWidth="1"/>
    <col min="7" max="7" width="5.57421875" style="81" bestFit="1" customWidth="1"/>
    <col min="8" max="8" width="6.7109375" style="72" customWidth="1"/>
    <col min="9" max="9" width="6.7109375" style="194" customWidth="1"/>
    <col min="10" max="11" width="6.7109375" style="72" customWidth="1"/>
    <col min="12" max="12" width="7.57421875" style="72" bestFit="1" customWidth="1"/>
    <col min="13" max="13" width="5.57421875" style="72" customWidth="1"/>
    <col min="14" max="17" width="6.7109375" style="72" customWidth="1"/>
    <col min="18" max="18" width="7.8515625" style="72" customWidth="1"/>
    <col min="19" max="21" width="6.7109375" style="72" customWidth="1"/>
    <col min="22" max="22" width="6.7109375" style="0" customWidth="1"/>
    <col min="23" max="23" width="2.7109375" style="0" customWidth="1"/>
    <col min="24" max="24" width="7.140625" style="72" bestFit="1" customWidth="1"/>
  </cols>
  <sheetData>
    <row r="1" spans="2:24" s="73" customFormat="1" ht="12.75">
      <c r="B1" s="128" t="s">
        <v>128</v>
      </c>
      <c r="F1" s="80" t="s">
        <v>98</v>
      </c>
      <c r="G1" s="80" t="s">
        <v>99</v>
      </c>
      <c r="H1" s="73" t="s">
        <v>94</v>
      </c>
      <c r="I1" s="191" t="s">
        <v>119</v>
      </c>
      <c r="J1" s="73" t="s">
        <v>222</v>
      </c>
      <c r="K1" s="73" t="s">
        <v>357</v>
      </c>
      <c r="L1" s="73" t="s">
        <v>124</v>
      </c>
      <c r="M1" s="73" t="s">
        <v>338</v>
      </c>
      <c r="N1" s="73" t="s">
        <v>106</v>
      </c>
      <c r="O1" s="73" t="s">
        <v>372</v>
      </c>
      <c r="P1" s="73" t="s">
        <v>107</v>
      </c>
      <c r="Q1" s="73" t="s">
        <v>120</v>
      </c>
      <c r="R1" s="73" t="s">
        <v>374</v>
      </c>
      <c r="S1" s="73" t="s">
        <v>373</v>
      </c>
      <c r="T1" s="73" t="s">
        <v>92</v>
      </c>
      <c r="U1" s="73" t="s">
        <v>108</v>
      </c>
      <c r="V1" s="73" t="s">
        <v>132</v>
      </c>
      <c r="X1" s="73" t="s">
        <v>0</v>
      </c>
    </row>
    <row r="2" spans="2:24" ht="12.75">
      <c r="B2" s="112" t="s">
        <v>148</v>
      </c>
      <c r="C2" s="113"/>
      <c r="D2" s="113"/>
      <c r="E2" s="113"/>
      <c r="F2" s="114"/>
      <c r="G2" s="114"/>
      <c r="H2" s="115"/>
      <c r="I2" s="193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3"/>
      <c r="W2" s="113"/>
      <c r="X2" s="115"/>
    </row>
    <row r="3" spans="1:24" ht="12.75">
      <c r="A3">
        <v>1</v>
      </c>
      <c r="B3" s="127" t="s">
        <v>411</v>
      </c>
      <c r="C3" s="109" t="s">
        <v>412</v>
      </c>
      <c r="D3" s="109" t="s">
        <v>161</v>
      </c>
      <c r="E3" s="10">
        <v>2008</v>
      </c>
      <c r="F3" s="110">
        <v>44</v>
      </c>
      <c r="G3" s="110"/>
      <c r="H3" s="111"/>
      <c r="I3" s="192"/>
      <c r="J3" s="111"/>
      <c r="K3" s="111"/>
      <c r="L3" s="111"/>
      <c r="M3" s="111"/>
      <c r="N3" s="111"/>
      <c r="O3" s="111"/>
      <c r="P3" s="111"/>
      <c r="Q3" s="111"/>
      <c r="R3" s="111"/>
      <c r="S3" s="126">
        <v>1</v>
      </c>
      <c r="T3" s="111"/>
      <c r="U3" s="111"/>
      <c r="V3" s="10"/>
      <c r="X3" s="72">
        <f aca="true" t="shared" si="0" ref="X3:X9">SUM(H3:W3)</f>
        <v>1</v>
      </c>
    </row>
    <row r="4" spans="1:24" ht="12.75">
      <c r="A4">
        <v>2</v>
      </c>
      <c r="B4" s="127" t="s">
        <v>471</v>
      </c>
      <c r="C4" s="109" t="s">
        <v>472</v>
      </c>
      <c r="D4" s="109" t="s">
        <v>117</v>
      </c>
      <c r="E4" s="10">
        <v>2008</v>
      </c>
      <c r="F4" s="110">
        <v>54</v>
      </c>
      <c r="G4" s="110"/>
      <c r="H4" s="111"/>
      <c r="I4" s="192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>
        <v>8</v>
      </c>
      <c r="U4" s="111"/>
      <c r="V4" s="10"/>
      <c r="X4" s="72">
        <f t="shared" si="0"/>
        <v>8</v>
      </c>
    </row>
    <row r="5" spans="1:24" ht="12.75">
      <c r="A5">
        <v>3</v>
      </c>
      <c r="B5" s="127" t="s">
        <v>425</v>
      </c>
      <c r="C5" s="109" t="s">
        <v>419</v>
      </c>
      <c r="D5" s="109" t="s">
        <v>174</v>
      </c>
      <c r="E5" s="10">
        <v>2008</v>
      </c>
      <c r="F5" s="110">
        <v>54</v>
      </c>
      <c r="G5" s="110"/>
      <c r="H5" s="111"/>
      <c r="I5" s="192"/>
      <c r="J5" s="111"/>
      <c r="K5" s="111"/>
      <c r="L5" s="111"/>
      <c r="M5" s="111"/>
      <c r="N5" s="111"/>
      <c r="O5" s="111"/>
      <c r="P5" s="111"/>
      <c r="Q5" s="111"/>
      <c r="R5" s="111"/>
      <c r="S5" s="111">
        <v>1</v>
      </c>
      <c r="T5" s="111"/>
      <c r="U5" s="111"/>
      <c r="V5" s="10"/>
      <c r="X5" s="72">
        <f t="shared" si="0"/>
        <v>1</v>
      </c>
    </row>
    <row r="6" spans="1:24" ht="12.75">
      <c r="A6">
        <v>4</v>
      </c>
      <c r="B6" s="127" t="s">
        <v>418</v>
      </c>
      <c r="C6" s="109" t="s">
        <v>236</v>
      </c>
      <c r="D6" s="109" t="s">
        <v>193</v>
      </c>
      <c r="E6" s="10">
        <v>2008</v>
      </c>
      <c r="F6" s="110">
        <v>53</v>
      </c>
      <c r="G6" s="110">
        <v>36</v>
      </c>
      <c r="H6" s="111"/>
      <c r="I6" s="192"/>
      <c r="J6" s="111"/>
      <c r="K6" s="111"/>
      <c r="L6" s="111"/>
      <c r="M6" s="111"/>
      <c r="N6" s="111"/>
      <c r="O6" s="111"/>
      <c r="P6" s="111"/>
      <c r="Q6" s="111"/>
      <c r="R6" s="111"/>
      <c r="S6" s="126">
        <v>1</v>
      </c>
      <c r="T6" s="111">
        <v>6</v>
      </c>
      <c r="U6" s="111"/>
      <c r="V6" s="10"/>
      <c r="X6" s="72">
        <f t="shared" si="0"/>
        <v>7</v>
      </c>
    </row>
    <row r="7" spans="1:24" ht="12.75">
      <c r="A7">
        <v>5</v>
      </c>
      <c r="B7" s="127" t="s">
        <v>378</v>
      </c>
      <c r="C7" s="109" t="s">
        <v>379</v>
      </c>
      <c r="D7" s="109" t="s">
        <v>286</v>
      </c>
      <c r="E7" s="10">
        <v>2008</v>
      </c>
      <c r="F7" s="110">
        <v>41</v>
      </c>
      <c r="G7" s="110">
        <v>36</v>
      </c>
      <c r="H7" s="111"/>
      <c r="I7" s="192"/>
      <c r="J7" s="111"/>
      <c r="K7" s="111"/>
      <c r="L7" s="111"/>
      <c r="M7" s="111"/>
      <c r="N7" s="111"/>
      <c r="O7" s="111"/>
      <c r="P7" s="111"/>
      <c r="Q7" s="111"/>
      <c r="R7" s="111">
        <v>4</v>
      </c>
      <c r="S7" s="111">
        <v>1</v>
      </c>
      <c r="T7" s="111">
        <v>10</v>
      </c>
      <c r="U7" s="111"/>
      <c r="V7" s="10"/>
      <c r="X7" s="72">
        <f t="shared" si="0"/>
        <v>15</v>
      </c>
    </row>
    <row r="8" spans="1:24" ht="12.75">
      <c r="A8">
        <v>6</v>
      </c>
      <c r="B8" s="109" t="s">
        <v>383</v>
      </c>
      <c r="C8" s="109" t="s">
        <v>384</v>
      </c>
      <c r="D8" s="109" t="s">
        <v>216</v>
      </c>
      <c r="E8" s="10">
        <v>2007</v>
      </c>
      <c r="F8" s="110">
        <v>40</v>
      </c>
      <c r="G8" s="110"/>
      <c r="H8" s="111"/>
      <c r="I8" s="192"/>
      <c r="J8" s="111"/>
      <c r="K8" s="111"/>
      <c r="L8" s="111"/>
      <c r="M8" s="111"/>
      <c r="N8" s="111"/>
      <c r="O8" s="111"/>
      <c r="P8" s="111"/>
      <c r="Q8" s="111"/>
      <c r="R8" s="111">
        <v>6</v>
      </c>
      <c r="S8" s="111"/>
      <c r="T8" s="111"/>
      <c r="U8" s="111"/>
      <c r="V8" s="10"/>
      <c r="X8" s="72">
        <f t="shared" si="0"/>
        <v>6</v>
      </c>
    </row>
    <row r="9" spans="1:24" ht="12.75">
      <c r="A9">
        <v>7</v>
      </c>
      <c r="B9" s="109" t="s">
        <v>368</v>
      </c>
      <c r="C9" s="109" t="s">
        <v>419</v>
      </c>
      <c r="D9" s="109" t="s">
        <v>116</v>
      </c>
      <c r="E9" s="10">
        <v>2007</v>
      </c>
      <c r="F9" s="110">
        <v>54</v>
      </c>
      <c r="G9" s="110"/>
      <c r="H9" s="111"/>
      <c r="I9" s="192"/>
      <c r="J9" s="111"/>
      <c r="K9" s="111"/>
      <c r="L9" s="111"/>
      <c r="M9" s="111"/>
      <c r="N9" s="111"/>
      <c r="O9" s="111"/>
      <c r="P9" s="111"/>
      <c r="Q9" s="111"/>
      <c r="R9" s="111"/>
      <c r="S9" s="111">
        <v>1</v>
      </c>
      <c r="T9" s="111"/>
      <c r="U9" s="111"/>
      <c r="V9" s="10"/>
      <c r="X9" s="72">
        <f t="shared" si="0"/>
        <v>1</v>
      </c>
    </row>
    <row r="10" spans="2:4" ht="12.75">
      <c r="B10" s="109"/>
      <c r="C10" s="71"/>
      <c r="D10" s="71"/>
    </row>
    <row r="11" spans="6:24" ht="12.75">
      <c r="F11" s="80" t="s">
        <v>98</v>
      </c>
      <c r="G11" s="80" t="s">
        <v>99</v>
      </c>
      <c r="H11" s="73" t="s">
        <v>94</v>
      </c>
      <c r="I11" s="191" t="s">
        <v>119</v>
      </c>
      <c r="J11" s="73" t="s">
        <v>222</v>
      </c>
      <c r="K11" s="73" t="s">
        <v>357</v>
      </c>
      <c r="L11" s="73" t="s">
        <v>124</v>
      </c>
      <c r="M11" s="73" t="s">
        <v>338</v>
      </c>
      <c r="N11" s="73" t="s">
        <v>106</v>
      </c>
      <c r="O11" s="73" t="s">
        <v>372</v>
      </c>
      <c r="P11" s="73" t="s">
        <v>107</v>
      </c>
      <c r="Q11" s="73" t="s">
        <v>120</v>
      </c>
      <c r="R11" s="73" t="s">
        <v>374</v>
      </c>
      <c r="S11" s="73" t="s">
        <v>373</v>
      </c>
      <c r="T11" s="73" t="s">
        <v>92</v>
      </c>
      <c r="U11" s="73" t="s">
        <v>108</v>
      </c>
      <c r="V11" s="73" t="s">
        <v>132</v>
      </c>
      <c r="W11" s="73"/>
      <c r="X11" s="73" t="s">
        <v>0</v>
      </c>
    </row>
    <row r="12" spans="2:24" ht="12.75">
      <c r="B12" s="117" t="s">
        <v>149</v>
      </c>
      <c r="C12" s="118"/>
      <c r="D12" s="118"/>
      <c r="E12" s="118"/>
      <c r="F12" s="119"/>
      <c r="G12" s="119"/>
      <c r="H12" s="120"/>
      <c r="I12" s="195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18"/>
      <c r="W12" s="118"/>
      <c r="X12" s="120"/>
    </row>
    <row r="13" spans="1:24" ht="12.75">
      <c r="A13">
        <v>1</v>
      </c>
      <c r="B13" s="127" t="s">
        <v>405</v>
      </c>
      <c r="C13" s="109" t="s">
        <v>406</v>
      </c>
      <c r="D13" s="109" t="s">
        <v>407</v>
      </c>
      <c r="E13" s="10">
        <v>2009</v>
      </c>
      <c r="F13" s="110">
        <v>44</v>
      </c>
      <c r="G13" s="110">
        <v>36</v>
      </c>
      <c r="H13" s="111"/>
      <c r="I13" s="192"/>
      <c r="J13" s="111"/>
      <c r="K13" s="111"/>
      <c r="L13" s="111"/>
      <c r="M13" s="111"/>
      <c r="N13" s="111"/>
      <c r="O13" s="111"/>
      <c r="P13" s="111"/>
      <c r="Q13" s="111"/>
      <c r="R13" s="111"/>
      <c r="S13" s="111">
        <v>1</v>
      </c>
      <c r="T13" s="111">
        <v>1</v>
      </c>
      <c r="U13" s="111"/>
      <c r="V13" s="10"/>
      <c r="W13" s="10"/>
      <c r="X13" s="72">
        <f aca="true" t="shared" si="1" ref="X13:X49">SUM(H13:W13)</f>
        <v>2</v>
      </c>
    </row>
    <row r="14" spans="1:24" ht="12.75">
      <c r="A14">
        <v>2</v>
      </c>
      <c r="B14" s="127" t="s">
        <v>420</v>
      </c>
      <c r="C14" s="109" t="s">
        <v>421</v>
      </c>
      <c r="D14" s="109" t="s">
        <v>290</v>
      </c>
      <c r="E14" s="10">
        <v>2009</v>
      </c>
      <c r="F14" s="110">
        <v>54</v>
      </c>
      <c r="G14" s="110"/>
      <c r="H14" s="111"/>
      <c r="I14" s="192"/>
      <c r="J14" s="111"/>
      <c r="K14" s="111"/>
      <c r="L14" s="111"/>
      <c r="M14" s="111"/>
      <c r="N14" s="111"/>
      <c r="O14" s="111"/>
      <c r="P14" s="111"/>
      <c r="Q14" s="111"/>
      <c r="R14" s="111"/>
      <c r="S14" s="111">
        <v>1</v>
      </c>
      <c r="T14" s="111"/>
      <c r="U14" s="111"/>
      <c r="V14" s="10"/>
      <c r="W14" s="10"/>
      <c r="X14" s="72">
        <f t="shared" si="1"/>
        <v>1</v>
      </c>
    </row>
    <row r="15" spans="1:24" ht="12.75">
      <c r="A15">
        <v>3</v>
      </c>
      <c r="B15" s="127" t="s">
        <v>481</v>
      </c>
      <c r="C15" s="109" t="s">
        <v>483</v>
      </c>
      <c r="D15" s="109" t="s">
        <v>245</v>
      </c>
      <c r="E15" s="10">
        <v>2009</v>
      </c>
      <c r="F15" s="110">
        <v>31.5</v>
      </c>
      <c r="G15" s="110"/>
      <c r="H15" s="111"/>
      <c r="I15" s="192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>
        <v>1</v>
      </c>
      <c r="U15" s="111"/>
      <c r="V15" s="10"/>
      <c r="W15" s="10"/>
      <c r="X15" s="72">
        <f t="shared" si="1"/>
        <v>1</v>
      </c>
    </row>
    <row r="16" spans="1:24" ht="12.75">
      <c r="A16">
        <v>4</v>
      </c>
      <c r="B16" s="127" t="s">
        <v>474</v>
      </c>
      <c r="C16" s="109" t="s">
        <v>475</v>
      </c>
      <c r="D16" s="109" t="s">
        <v>102</v>
      </c>
      <c r="E16" s="10">
        <v>2009</v>
      </c>
      <c r="F16" s="110">
        <v>52</v>
      </c>
      <c r="G16" s="110"/>
      <c r="H16" s="111"/>
      <c r="I16" s="192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>
        <v>1</v>
      </c>
      <c r="U16" s="111"/>
      <c r="V16" s="10"/>
      <c r="W16" s="10"/>
      <c r="X16" s="72">
        <f t="shared" si="1"/>
        <v>1</v>
      </c>
    </row>
    <row r="17" spans="1:24" ht="12.75">
      <c r="A17">
        <v>5</v>
      </c>
      <c r="B17" s="127" t="s">
        <v>422</v>
      </c>
      <c r="C17" s="109" t="s">
        <v>423</v>
      </c>
      <c r="D17" s="109" t="s">
        <v>424</v>
      </c>
      <c r="E17" s="10">
        <v>2009</v>
      </c>
      <c r="F17" s="110">
        <v>54</v>
      </c>
      <c r="G17" s="110"/>
      <c r="H17" s="111"/>
      <c r="I17" s="192"/>
      <c r="J17" s="111"/>
      <c r="K17" s="111"/>
      <c r="L17" s="111"/>
      <c r="M17" s="111"/>
      <c r="N17" s="111"/>
      <c r="O17" s="111"/>
      <c r="P17" s="111"/>
      <c r="Q17" s="111"/>
      <c r="R17" s="111"/>
      <c r="S17" s="111">
        <v>1</v>
      </c>
      <c r="T17" s="111"/>
      <c r="U17" s="111"/>
      <c r="V17" s="10"/>
      <c r="W17" s="10"/>
      <c r="X17" s="72">
        <f t="shared" si="1"/>
        <v>1</v>
      </c>
    </row>
    <row r="18" spans="1:24" ht="12.75">
      <c r="A18">
        <v>6</v>
      </c>
      <c r="B18" s="127" t="s">
        <v>380</v>
      </c>
      <c r="C18" s="109" t="s">
        <v>349</v>
      </c>
      <c r="D18" s="109" t="s">
        <v>174</v>
      </c>
      <c r="E18" s="10">
        <v>2009</v>
      </c>
      <c r="F18" s="110">
        <v>30.5</v>
      </c>
      <c r="G18" s="110"/>
      <c r="H18" s="111"/>
      <c r="I18" s="192"/>
      <c r="J18" s="111"/>
      <c r="K18" s="111"/>
      <c r="L18" s="111"/>
      <c r="M18" s="111"/>
      <c r="N18" s="111"/>
      <c r="O18" s="111"/>
      <c r="P18" s="111"/>
      <c r="Q18" s="111"/>
      <c r="R18" s="111">
        <v>4</v>
      </c>
      <c r="S18" s="126"/>
      <c r="T18" s="111">
        <v>1</v>
      </c>
      <c r="U18" s="111"/>
      <c r="V18" s="10"/>
      <c r="W18" s="10"/>
      <c r="X18" s="72">
        <f t="shared" si="1"/>
        <v>5</v>
      </c>
    </row>
    <row r="19" spans="1:24" ht="12.75">
      <c r="A19">
        <v>7</v>
      </c>
      <c r="B19" s="127" t="s">
        <v>495</v>
      </c>
      <c r="C19" s="109" t="s">
        <v>382</v>
      </c>
      <c r="D19" s="109" t="s">
        <v>174</v>
      </c>
      <c r="E19" s="10">
        <v>2009</v>
      </c>
      <c r="F19" s="110">
        <v>31.5</v>
      </c>
      <c r="G19" s="110">
        <v>31.5</v>
      </c>
      <c r="H19" s="111"/>
      <c r="I19" s="192"/>
      <c r="J19" s="111"/>
      <c r="K19" s="111"/>
      <c r="L19" s="111"/>
      <c r="M19" s="111"/>
      <c r="N19" s="111"/>
      <c r="O19" s="111"/>
      <c r="P19" s="111"/>
      <c r="Q19" s="111"/>
      <c r="R19" s="111">
        <v>4</v>
      </c>
      <c r="S19" s="126"/>
      <c r="T19" s="111">
        <v>1</v>
      </c>
      <c r="U19" s="111"/>
      <c r="V19" s="10"/>
      <c r="W19" s="10"/>
      <c r="X19" s="72">
        <f t="shared" si="1"/>
        <v>5</v>
      </c>
    </row>
    <row r="20" spans="1:24" ht="12.75">
      <c r="A20">
        <v>8</v>
      </c>
      <c r="B20" s="127" t="s">
        <v>416</v>
      </c>
      <c r="C20" s="109" t="s">
        <v>417</v>
      </c>
      <c r="D20" s="109" t="s">
        <v>116</v>
      </c>
      <c r="E20" s="10">
        <v>2009</v>
      </c>
      <c r="F20" s="110">
        <v>54</v>
      </c>
      <c r="G20" s="110"/>
      <c r="H20" s="111"/>
      <c r="I20" s="192"/>
      <c r="J20" s="111"/>
      <c r="K20" s="111"/>
      <c r="L20" s="111"/>
      <c r="M20" s="111"/>
      <c r="N20" s="111"/>
      <c r="O20" s="111"/>
      <c r="P20" s="111"/>
      <c r="Q20" s="111"/>
      <c r="R20" s="111"/>
      <c r="S20" s="111">
        <v>1</v>
      </c>
      <c r="T20" s="111"/>
      <c r="U20" s="111"/>
      <c r="V20" s="10"/>
      <c r="W20" s="10"/>
      <c r="X20" s="72">
        <f t="shared" si="1"/>
        <v>1</v>
      </c>
    </row>
    <row r="21" spans="1:24" ht="12.75">
      <c r="A21">
        <v>9</v>
      </c>
      <c r="B21" s="127" t="s">
        <v>476</v>
      </c>
      <c r="C21" s="109" t="s">
        <v>477</v>
      </c>
      <c r="D21" s="109" t="s">
        <v>232</v>
      </c>
      <c r="E21" s="10">
        <v>2008</v>
      </c>
      <c r="F21" s="110">
        <v>54</v>
      </c>
      <c r="G21" s="110"/>
      <c r="H21" s="111"/>
      <c r="I21" s="192"/>
      <c r="J21" s="111"/>
      <c r="K21" s="111"/>
      <c r="L21" s="111"/>
      <c r="M21" s="111"/>
      <c r="N21" s="111"/>
      <c r="O21" s="111"/>
      <c r="P21" s="111"/>
      <c r="Q21" s="111"/>
      <c r="R21" s="111"/>
      <c r="S21" s="126"/>
      <c r="T21" s="111">
        <v>1</v>
      </c>
      <c r="U21" s="111"/>
      <c r="V21" s="10"/>
      <c r="W21" s="10"/>
      <c r="X21" s="72">
        <f t="shared" si="1"/>
        <v>1</v>
      </c>
    </row>
    <row r="22" spans="1:24" ht="12.75">
      <c r="A22">
        <v>10</v>
      </c>
      <c r="B22" s="127" t="s">
        <v>494</v>
      </c>
      <c r="C22" s="109" t="s">
        <v>101</v>
      </c>
      <c r="D22" s="109" t="s">
        <v>174</v>
      </c>
      <c r="E22" s="10">
        <v>2008</v>
      </c>
      <c r="F22" s="110">
        <v>47</v>
      </c>
      <c r="G22" s="110"/>
      <c r="H22" s="111"/>
      <c r="I22" s="192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>
        <v>1</v>
      </c>
      <c r="U22" s="111"/>
      <c r="V22" s="10"/>
      <c r="W22" s="10"/>
      <c r="X22" s="72">
        <f t="shared" si="1"/>
        <v>1</v>
      </c>
    </row>
    <row r="23" spans="1:24" ht="12.75">
      <c r="A23">
        <v>11</v>
      </c>
      <c r="B23" s="127" t="s">
        <v>491</v>
      </c>
      <c r="C23" s="109" t="s">
        <v>369</v>
      </c>
      <c r="D23" s="109" t="s">
        <v>193</v>
      </c>
      <c r="E23" s="10">
        <v>2008</v>
      </c>
      <c r="F23" s="110">
        <v>47</v>
      </c>
      <c r="G23" s="110"/>
      <c r="H23" s="111"/>
      <c r="I23" s="192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>
        <v>1</v>
      </c>
      <c r="U23" s="111"/>
      <c r="V23" s="10"/>
      <c r="W23" s="10"/>
      <c r="X23" s="72">
        <f t="shared" si="1"/>
        <v>1</v>
      </c>
    </row>
    <row r="24" spans="1:24" ht="12.75">
      <c r="A24">
        <v>12</v>
      </c>
      <c r="B24" s="127" t="s">
        <v>233</v>
      </c>
      <c r="C24" s="109" t="s">
        <v>234</v>
      </c>
      <c r="D24" s="109" t="s">
        <v>161</v>
      </c>
      <c r="E24" s="10">
        <v>2008</v>
      </c>
      <c r="F24" s="110">
        <v>37</v>
      </c>
      <c r="G24" s="110">
        <v>20.8</v>
      </c>
      <c r="H24" s="111"/>
      <c r="I24" s="192">
        <v>1</v>
      </c>
      <c r="J24" s="111">
        <v>1</v>
      </c>
      <c r="K24" s="111"/>
      <c r="L24" s="111"/>
      <c r="M24" s="111"/>
      <c r="N24" s="111"/>
      <c r="O24" s="111"/>
      <c r="P24" s="111"/>
      <c r="Q24" s="111"/>
      <c r="R24" s="111">
        <v>6</v>
      </c>
      <c r="S24" s="126">
        <v>1</v>
      </c>
      <c r="T24" s="111">
        <v>6</v>
      </c>
      <c r="U24" s="111"/>
      <c r="V24" s="10"/>
      <c r="W24" s="10"/>
      <c r="X24" s="72">
        <f t="shared" si="1"/>
        <v>15</v>
      </c>
    </row>
    <row r="25" spans="1:24" ht="12.75">
      <c r="A25">
        <v>13</v>
      </c>
      <c r="B25" s="127" t="s">
        <v>481</v>
      </c>
      <c r="C25" s="109" t="s">
        <v>482</v>
      </c>
      <c r="D25" s="109" t="s">
        <v>245</v>
      </c>
      <c r="E25" s="10">
        <v>2008</v>
      </c>
      <c r="F25" s="110">
        <v>27</v>
      </c>
      <c r="G25" s="110"/>
      <c r="H25" s="111"/>
      <c r="I25" s="192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>
        <v>1</v>
      </c>
      <c r="U25" s="111"/>
      <c r="V25" s="10"/>
      <c r="W25" s="10"/>
      <c r="X25" s="72">
        <f t="shared" si="1"/>
        <v>1</v>
      </c>
    </row>
    <row r="26" spans="1:24" ht="12.75">
      <c r="A26">
        <v>14</v>
      </c>
      <c r="B26" s="127" t="s">
        <v>172</v>
      </c>
      <c r="C26" s="109" t="s">
        <v>381</v>
      </c>
      <c r="D26" s="109" t="s">
        <v>174</v>
      </c>
      <c r="E26" s="10">
        <v>2008</v>
      </c>
      <c r="F26" s="110">
        <v>34</v>
      </c>
      <c r="G26" s="110">
        <v>34</v>
      </c>
      <c r="H26" s="111"/>
      <c r="I26" s="192"/>
      <c r="J26" s="111"/>
      <c r="K26" s="111"/>
      <c r="L26" s="111"/>
      <c r="M26" s="111"/>
      <c r="N26" s="111"/>
      <c r="O26" s="111"/>
      <c r="P26" s="111"/>
      <c r="Q26" s="111"/>
      <c r="R26" s="111">
        <v>4</v>
      </c>
      <c r="S26" s="111">
        <v>10</v>
      </c>
      <c r="T26" s="111">
        <v>1</v>
      </c>
      <c r="U26" s="111"/>
      <c r="V26" s="10"/>
      <c r="W26" s="10"/>
      <c r="X26" s="72">
        <f t="shared" si="1"/>
        <v>15</v>
      </c>
    </row>
    <row r="27" spans="1:24" ht="12.75">
      <c r="A27">
        <v>15</v>
      </c>
      <c r="B27" s="127" t="s">
        <v>404</v>
      </c>
      <c r="C27" s="109" t="s">
        <v>322</v>
      </c>
      <c r="D27" s="109" t="s">
        <v>117</v>
      </c>
      <c r="E27" s="10">
        <v>2008</v>
      </c>
      <c r="F27" s="110">
        <v>35.5</v>
      </c>
      <c r="G27" s="110">
        <v>35.5</v>
      </c>
      <c r="H27" s="111"/>
      <c r="I27" s="192"/>
      <c r="J27" s="111"/>
      <c r="K27" s="111"/>
      <c r="L27" s="111"/>
      <c r="M27" s="111"/>
      <c r="N27" s="111"/>
      <c r="O27" s="111"/>
      <c r="P27" s="111"/>
      <c r="Q27" s="111"/>
      <c r="R27" s="111"/>
      <c r="S27" s="111">
        <v>1</v>
      </c>
      <c r="T27" s="111">
        <v>1</v>
      </c>
      <c r="U27" s="111"/>
      <c r="V27" s="10"/>
      <c r="W27" s="10"/>
      <c r="X27" s="72">
        <f t="shared" si="1"/>
        <v>2</v>
      </c>
    </row>
    <row r="28" spans="1:24" ht="12.75">
      <c r="A28">
        <v>16</v>
      </c>
      <c r="B28" s="127" t="s">
        <v>480</v>
      </c>
      <c r="C28" s="109" t="s">
        <v>349</v>
      </c>
      <c r="D28" s="109" t="s">
        <v>232</v>
      </c>
      <c r="E28" s="10">
        <v>2008</v>
      </c>
      <c r="F28" s="110">
        <v>54</v>
      </c>
      <c r="G28" s="110"/>
      <c r="H28" s="111"/>
      <c r="I28" s="192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>
        <v>1</v>
      </c>
      <c r="U28" s="111"/>
      <c r="V28" s="10"/>
      <c r="W28" s="10"/>
      <c r="X28" s="72">
        <f t="shared" si="1"/>
        <v>1</v>
      </c>
    </row>
    <row r="29" spans="1:24" ht="12.75">
      <c r="A29">
        <v>17</v>
      </c>
      <c r="B29" s="127" t="s">
        <v>397</v>
      </c>
      <c r="C29" s="109" t="s">
        <v>398</v>
      </c>
      <c r="D29" s="109" t="s">
        <v>186</v>
      </c>
      <c r="E29" s="10">
        <v>2008</v>
      </c>
      <c r="F29" s="110">
        <v>30.5</v>
      </c>
      <c r="G29" s="110"/>
      <c r="H29" s="111"/>
      <c r="I29" s="192"/>
      <c r="J29" s="111"/>
      <c r="K29" s="111"/>
      <c r="L29" s="111"/>
      <c r="M29" s="111"/>
      <c r="N29" s="111"/>
      <c r="O29" s="111"/>
      <c r="P29" s="111"/>
      <c r="Q29" s="111"/>
      <c r="R29" s="111"/>
      <c r="S29" s="126">
        <v>4</v>
      </c>
      <c r="T29" s="111"/>
      <c r="U29" s="111"/>
      <c r="V29" s="10"/>
      <c r="W29" s="10"/>
      <c r="X29" s="72">
        <f t="shared" si="1"/>
        <v>4</v>
      </c>
    </row>
    <row r="30" spans="1:24" ht="12.75">
      <c r="A30">
        <v>18</v>
      </c>
      <c r="B30" s="127" t="s">
        <v>403</v>
      </c>
      <c r="C30" s="109" t="s">
        <v>301</v>
      </c>
      <c r="D30" s="109" t="s">
        <v>232</v>
      </c>
      <c r="E30" s="10">
        <v>2008</v>
      </c>
      <c r="F30" s="110">
        <v>54</v>
      </c>
      <c r="G30" s="110">
        <v>36</v>
      </c>
      <c r="H30" s="111"/>
      <c r="I30" s="192"/>
      <c r="J30" s="111"/>
      <c r="K30" s="111"/>
      <c r="L30" s="111"/>
      <c r="M30" s="111"/>
      <c r="N30" s="111"/>
      <c r="O30" s="111"/>
      <c r="P30" s="111"/>
      <c r="Q30" s="111"/>
      <c r="R30" s="111"/>
      <c r="S30" s="126">
        <v>1</v>
      </c>
      <c r="T30" s="111">
        <v>1</v>
      </c>
      <c r="U30" s="111"/>
      <c r="V30" s="10"/>
      <c r="W30" s="10"/>
      <c r="X30" s="72">
        <f t="shared" si="1"/>
        <v>2</v>
      </c>
    </row>
    <row r="31" spans="1:24" ht="12.75">
      <c r="A31">
        <v>19</v>
      </c>
      <c r="B31" s="127" t="s">
        <v>399</v>
      </c>
      <c r="C31" s="109" t="s">
        <v>400</v>
      </c>
      <c r="D31" s="109" t="s">
        <v>161</v>
      </c>
      <c r="E31" s="10">
        <v>2008</v>
      </c>
      <c r="F31" s="110">
        <v>32</v>
      </c>
      <c r="G31" s="110">
        <v>32</v>
      </c>
      <c r="H31" s="111"/>
      <c r="I31" s="192"/>
      <c r="J31" s="111"/>
      <c r="K31" s="111"/>
      <c r="L31" s="111"/>
      <c r="M31" s="111"/>
      <c r="N31" s="111"/>
      <c r="O31" s="111"/>
      <c r="P31" s="111"/>
      <c r="Q31" s="111"/>
      <c r="R31" s="111"/>
      <c r="S31" s="126">
        <v>2</v>
      </c>
      <c r="T31" s="111">
        <v>2</v>
      </c>
      <c r="U31" s="111"/>
      <c r="V31" s="10"/>
      <c r="W31" s="10"/>
      <c r="X31" s="72">
        <f t="shared" si="1"/>
        <v>4</v>
      </c>
    </row>
    <row r="32" spans="1:24" ht="12.75">
      <c r="A32">
        <v>20</v>
      </c>
      <c r="B32" s="127" t="s">
        <v>473</v>
      </c>
      <c r="C32" s="109" t="s">
        <v>336</v>
      </c>
      <c r="D32" s="109" t="s">
        <v>102</v>
      </c>
      <c r="E32" s="10">
        <v>2008</v>
      </c>
      <c r="F32" s="110">
        <v>49</v>
      </c>
      <c r="G32" s="110"/>
      <c r="H32" s="111"/>
      <c r="I32" s="192"/>
      <c r="J32" s="111"/>
      <c r="K32" s="111"/>
      <c r="L32" s="111"/>
      <c r="M32" s="111"/>
      <c r="N32" s="111"/>
      <c r="O32" s="111"/>
      <c r="P32" s="111"/>
      <c r="Q32" s="111"/>
      <c r="R32" s="111"/>
      <c r="S32" s="126"/>
      <c r="T32" s="111">
        <v>1</v>
      </c>
      <c r="U32" s="111"/>
      <c r="V32" s="10"/>
      <c r="W32" s="10"/>
      <c r="X32" s="72">
        <f t="shared" si="1"/>
        <v>1</v>
      </c>
    </row>
    <row r="33" spans="1:24" ht="12.75">
      <c r="A33">
        <v>21</v>
      </c>
      <c r="B33" s="127" t="s">
        <v>240</v>
      </c>
      <c r="C33" s="109" t="s">
        <v>413</v>
      </c>
      <c r="D33" s="109" t="s">
        <v>232</v>
      </c>
      <c r="E33" s="10">
        <v>2008</v>
      </c>
      <c r="F33" s="110">
        <v>45</v>
      </c>
      <c r="G33" s="110">
        <v>36</v>
      </c>
      <c r="H33" s="111"/>
      <c r="I33" s="192"/>
      <c r="J33" s="111"/>
      <c r="K33" s="111"/>
      <c r="L33" s="111"/>
      <c r="M33" s="111"/>
      <c r="N33" s="111"/>
      <c r="O33" s="111"/>
      <c r="P33" s="111"/>
      <c r="Q33" s="111"/>
      <c r="R33" s="111"/>
      <c r="S33" s="126">
        <v>1</v>
      </c>
      <c r="T33" s="111">
        <v>1</v>
      </c>
      <c r="U33" s="111"/>
      <c r="V33" s="10"/>
      <c r="W33" s="10"/>
      <c r="X33" s="72">
        <f t="shared" si="1"/>
        <v>2</v>
      </c>
    </row>
    <row r="34" spans="1:24" ht="12.75">
      <c r="A34">
        <v>22</v>
      </c>
      <c r="B34" s="127" t="s">
        <v>329</v>
      </c>
      <c r="C34" s="109" t="s">
        <v>227</v>
      </c>
      <c r="D34" s="109" t="s">
        <v>97</v>
      </c>
      <c r="E34" s="10">
        <v>2008</v>
      </c>
      <c r="F34" s="110">
        <v>31.5</v>
      </c>
      <c r="G34" s="110">
        <v>23.6</v>
      </c>
      <c r="H34" s="111"/>
      <c r="I34" s="192"/>
      <c r="J34" s="111">
        <v>1</v>
      </c>
      <c r="K34" s="111"/>
      <c r="L34" s="111"/>
      <c r="M34" s="111"/>
      <c r="N34" s="111"/>
      <c r="O34" s="111"/>
      <c r="P34" s="111"/>
      <c r="Q34" s="111">
        <v>1</v>
      </c>
      <c r="R34" s="111"/>
      <c r="S34" s="126"/>
      <c r="T34" s="111">
        <v>4</v>
      </c>
      <c r="U34" s="111"/>
      <c r="V34" s="10"/>
      <c r="W34" s="10"/>
      <c r="X34" s="72">
        <f t="shared" si="1"/>
        <v>6</v>
      </c>
    </row>
    <row r="35" spans="1:24" ht="12.75">
      <c r="A35">
        <v>23</v>
      </c>
      <c r="B35" s="127" t="s">
        <v>396</v>
      </c>
      <c r="C35" s="109" t="s">
        <v>104</v>
      </c>
      <c r="D35" s="109" t="s">
        <v>117</v>
      </c>
      <c r="E35" s="10">
        <v>2008</v>
      </c>
      <c r="F35" s="110">
        <v>48</v>
      </c>
      <c r="G35" s="110">
        <v>36</v>
      </c>
      <c r="H35" s="111"/>
      <c r="I35" s="192"/>
      <c r="J35" s="111"/>
      <c r="K35" s="111"/>
      <c r="L35" s="111"/>
      <c r="M35" s="111"/>
      <c r="N35" s="111"/>
      <c r="O35" s="111"/>
      <c r="P35" s="111"/>
      <c r="Q35" s="111"/>
      <c r="R35" s="111"/>
      <c r="S35" s="111">
        <v>6</v>
      </c>
      <c r="T35" s="111">
        <v>1</v>
      </c>
      <c r="U35" s="111"/>
      <c r="V35" s="10"/>
      <c r="W35" s="10"/>
      <c r="X35" s="72">
        <f t="shared" si="1"/>
        <v>7</v>
      </c>
    </row>
    <row r="36" spans="1:24" ht="12.75">
      <c r="A36">
        <v>24</v>
      </c>
      <c r="B36" s="109" t="s">
        <v>414</v>
      </c>
      <c r="C36" s="109" t="s">
        <v>415</v>
      </c>
      <c r="D36" s="109" t="s">
        <v>186</v>
      </c>
      <c r="E36" s="10">
        <v>2007</v>
      </c>
      <c r="F36" s="110">
        <v>37</v>
      </c>
      <c r="G36" s="110"/>
      <c r="H36" s="111"/>
      <c r="I36" s="192"/>
      <c r="J36" s="111"/>
      <c r="K36" s="111"/>
      <c r="L36" s="111"/>
      <c r="M36" s="111"/>
      <c r="N36" s="111"/>
      <c r="O36" s="111"/>
      <c r="P36" s="111"/>
      <c r="Q36" s="111"/>
      <c r="R36" s="111"/>
      <c r="S36" s="126">
        <v>1</v>
      </c>
      <c r="T36" s="111"/>
      <c r="U36" s="111"/>
      <c r="V36" s="10"/>
      <c r="W36" s="10"/>
      <c r="X36" s="72">
        <f t="shared" si="1"/>
        <v>1</v>
      </c>
    </row>
    <row r="37" spans="1:24" ht="12.75">
      <c r="A37">
        <v>25</v>
      </c>
      <c r="B37" s="109" t="s">
        <v>478</v>
      </c>
      <c r="C37" s="109" t="s">
        <v>479</v>
      </c>
      <c r="D37" s="109" t="s">
        <v>232</v>
      </c>
      <c r="E37" s="10">
        <v>2007</v>
      </c>
      <c r="F37" s="110">
        <v>48</v>
      </c>
      <c r="G37" s="110"/>
      <c r="H37" s="111"/>
      <c r="I37" s="192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>
        <v>1</v>
      </c>
      <c r="U37" s="111"/>
      <c r="V37" s="10"/>
      <c r="W37" s="10"/>
      <c r="X37" s="72">
        <f t="shared" si="1"/>
        <v>1</v>
      </c>
    </row>
    <row r="38" spans="1:24" ht="12.75">
      <c r="A38">
        <v>26</v>
      </c>
      <c r="B38" s="109" t="s">
        <v>487</v>
      </c>
      <c r="C38" s="109" t="s">
        <v>488</v>
      </c>
      <c r="D38" s="109" t="s">
        <v>410</v>
      </c>
      <c r="E38" s="10">
        <v>2007</v>
      </c>
      <c r="F38" s="110">
        <v>52</v>
      </c>
      <c r="G38" s="110"/>
      <c r="H38" s="111"/>
      <c r="I38" s="192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>
        <v>1</v>
      </c>
      <c r="U38" s="111"/>
      <c r="V38" s="10"/>
      <c r="W38" s="10"/>
      <c r="X38" s="72">
        <f t="shared" si="1"/>
        <v>1</v>
      </c>
    </row>
    <row r="39" spans="1:24" ht="12.75">
      <c r="A39">
        <v>27</v>
      </c>
      <c r="B39" s="109" t="s">
        <v>485</v>
      </c>
      <c r="C39" s="109" t="s">
        <v>486</v>
      </c>
      <c r="D39" s="109" t="s">
        <v>410</v>
      </c>
      <c r="E39" s="10">
        <v>2007</v>
      </c>
      <c r="F39" s="110">
        <v>54</v>
      </c>
      <c r="G39" s="110"/>
      <c r="H39" s="111"/>
      <c r="I39" s="192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>
        <v>1</v>
      </c>
      <c r="U39" s="111"/>
      <c r="V39" s="10"/>
      <c r="W39" s="10"/>
      <c r="X39" s="72">
        <f t="shared" si="1"/>
        <v>1</v>
      </c>
    </row>
    <row r="40" spans="1:24" ht="12.75">
      <c r="A40">
        <v>28</v>
      </c>
      <c r="B40" s="109" t="s">
        <v>489</v>
      </c>
      <c r="C40" s="109" t="s">
        <v>490</v>
      </c>
      <c r="D40" s="109" t="s">
        <v>392</v>
      </c>
      <c r="E40" s="10">
        <v>2007</v>
      </c>
      <c r="F40" s="110">
        <v>44</v>
      </c>
      <c r="G40" s="110"/>
      <c r="H40" s="111"/>
      <c r="I40" s="192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>
        <v>1</v>
      </c>
      <c r="U40" s="111"/>
      <c r="V40" s="10"/>
      <c r="W40" s="10"/>
      <c r="X40" s="72">
        <f t="shared" si="1"/>
        <v>1</v>
      </c>
    </row>
    <row r="41" spans="1:24" ht="12.75">
      <c r="A41">
        <v>29</v>
      </c>
      <c r="B41" s="109" t="s">
        <v>468</v>
      </c>
      <c r="C41" s="109" t="s">
        <v>166</v>
      </c>
      <c r="D41" s="109" t="s">
        <v>290</v>
      </c>
      <c r="E41" s="10">
        <v>2007</v>
      </c>
      <c r="F41" s="110">
        <v>50</v>
      </c>
      <c r="G41" s="110"/>
      <c r="H41" s="111"/>
      <c r="I41" s="192"/>
      <c r="J41" s="111"/>
      <c r="K41" s="111"/>
      <c r="L41" s="111"/>
      <c r="M41" s="111"/>
      <c r="N41" s="111"/>
      <c r="O41" s="111"/>
      <c r="P41" s="111"/>
      <c r="Q41" s="111"/>
      <c r="R41" s="111"/>
      <c r="S41" s="126">
        <v>1</v>
      </c>
      <c r="T41" s="111"/>
      <c r="U41" s="111"/>
      <c r="V41" s="10"/>
      <c r="W41" s="10"/>
      <c r="X41" s="72">
        <f t="shared" si="1"/>
        <v>1</v>
      </c>
    </row>
    <row r="42" spans="1:24" ht="12.75">
      <c r="A42">
        <v>30</v>
      </c>
      <c r="B42" s="109" t="s">
        <v>172</v>
      </c>
      <c r="C42" s="109" t="s">
        <v>180</v>
      </c>
      <c r="D42" s="109" t="s">
        <v>174</v>
      </c>
      <c r="E42" s="10">
        <v>2007</v>
      </c>
      <c r="F42" s="110">
        <v>24.4</v>
      </c>
      <c r="G42" s="110"/>
      <c r="H42" s="111">
        <v>1</v>
      </c>
      <c r="I42" s="192"/>
      <c r="J42" s="111"/>
      <c r="K42" s="111"/>
      <c r="L42" s="111"/>
      <c r="M42" s="111"/>
      <c r="N42" s="111"/>
      <c r="O42" s="111"/>
      <c r="P42" s="111"/>
      <c r="Q42" s="111"/>
      <c r="R42" s="111"/>
      <c r="S42" s="126"/>
      <c r="T42" s="111"/>
      <c r="U42" s="111"/>
      <c r="V42" s="10"/>
      <c r="W42" s="10"/>
      <c r="X42" s="72">
        <f t="shared" si="1"/>
        <v>1</v>
      </c>
    </row>
    <row r="43" spans="1:24" ht="12.75">
      <c r="A43">
        <v>31</v>
      </c>
      <c r="B43" s="109" t="s">
        <v>492</v>
      </c>
      <c r="C43" s="109" t="s">
        <v>493</v>
      </c>
      <c r="D43" s="109" t="s">
        <v>174</v>
      </c>
      <c r="E43" s="10">
        <v>2007</v>
      </c>
      <c r="F43" s="110">
        <v>49</v>
      </c>
      <c r="G43" s="110"/>
      <c r="H43" s="111"/>
      <c r="I43" s="192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>
        <v>1</v>
      </c>
      <c r="U43" s="111"/>
      <c r="V43" s="10"/>
      <c r="W43" s="10"/>
      <c r="X43" s="72">
        <f t="shared" si="1"/>
        <v>1</v>
      </c>
    </row>
    <row r="44" spans="1:24" ht="12.75">
      <c r="A44">
        <v>32</v>
      </c>
      <c r="B44" s="109" t="s">
        <v>484</v>
      </c>
      <c r="C44" s="109" t="s">
        <v>190</v>
      </c>
      <c r="D44" s="109" t="s">
        <v>410</v>
      </c>
      <c r="E44" s="10">
        <v>2007</v>
      </c>
      <c r="F44" s="110">
        <v>42</v>
      </c>
      <c r="G44" s="110"/>
      <c r="H44" s="111"/>
      <c r="I44" s="192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>
        <v>1</v>
      </c>
      <c r="U44" s="111"/>
      <c r="V44" s="10"/>
      <c r="W44" s="10"/>
      <c r="X44" s="72">
        <f t="shared" si="1"/>
        <v>1</v>
      </c>
    </row>
    <row r="45" spans="1:24" ht="12.75">
      <c r="A45">
        <v>33</v>
      </c>
      <c r="B45" s="109" t="s">
        <v>401</v>
      </c>
      <c r="C45" s="109" t="s">
        <v>402</v>
      </c>
      <c r="D45" s="109" t="s">
        <v>102</v>
      </c>
      <c r="E45" s="10">
        <v>2007</v>
      </c>
      <c r="F45" s="110">
        <v>31.5</v>
      </c>
      <c r="G45" s="110">
        <v>31.5</v>
      </c>
      <c r="H45" s="111"/>
      <c r="I45" s="192"/>
      <c r="J45" s="111"/>
      <c r="K45" s="111"/>
      <c r="L45" s="111"/>
      <c r="M45" s="111"/>
      <c r="N45" s="111"/>
      <c r="O45" s="111"/>
      <c r="P45" s="111"/>
      <c r="Q45" s="111"/>
      <c r="R45" s="111"/>
      <c r="S45" s="126">
        <v>1</v>
      </c>
      <c r="T45" s="111">
        <v>8</v>
      </c>
      <c r="U45" s="111"/>
      <c r="V45" s="10"/>
      <c r="W45" s="10"/>
      <c r="X45" s="72">
        <f t="shared" si="1"/>
        <v>9</v>
      </c>
    </row>
    <row r="46" spans="1:24" ht="12.75">
      <c r="A46">
        <v>34</v>
      </c>
      <c r="B46" s="109" t="s">
        <v>389</v>
      </c>
      <c r="C46" s="109" t="s">
        <v>96</v>
      </c>
      <c r="D46" s="109" t="s">
        <v>193</v>
      </c>
      <c r="E46" s="10">
        <v>2007</v>
      </c>
      <c r="F46" s="110">
        <v>33</v>
      </c>
      <c r="G46" s="110">
        <v>33</v>
      </c>
      <c r="H46" s="111"/>
      <c r="I46" s="192"/>
      <c r="J46" s="111"/>
      <c r="K46" s="111"/>
      <c r="L46" s="111"/>
      <c r="M46" s="111"/>
      <c r="N46" s="111"/>
      <c r="O46" s="111"/>
      <c r="P46" s="111"/>
      <c r="Q46" s="111"/>
      <c r="R46" s="111">
        <v>8</v>
      </c>
      <c r="S46" s="111">
        <v>1</v>
      </c>
      <c r="T46" s="111">
        <v>1</v>
      </c>
      <c r="U46" s="111"/>
      <c r="V46" s="10"/>
      <c r="W46" s="10"/>
      <c r="X46" s="72">
        <f t="shared" si="1"/>
        <v>10</v>
      </c>
    </row>
    <row r="47" spans="1:24" ht="12.75">
      <c r="A47">
        <v>35</v>
      </c>
      <c r="B47" s="109" t="s">
        <v>385</v>
      </c>
      <c r="C47" s="109" t="s">
        <v>386</v>
      </c>
      <c r="D47" s="109" t="s">
        <v>102</v>
      </c>
      <c r="E47" s="10">
        <v>2007</v>
      </c>
      <c r="F47" s="110">
        <v>30</v>
      </c>
      <c r="G47" s="110">
        <v>30</v>
      </c>
      <c r="H47" s="111"/>
      <c r="I47" s="192"/>
      <c r="J47" s="111"/>
      <c r="K47" s="111"/>
      <c r="L47" s="111"/>
      <c r="M47" s="111"/>
      <c r="N47" s="111"/>
      <c r="O47" s="111"/>
      <c r="P47" s="111"/>
      <c r="Q47" s="111"/>
      <c r="R47" s="111">
        <v>6</v>
      </c>
      <c r="S47" s="126">
        <v>8</v>
      </c>
      <c r="T47" s="111">
        <v>1</v>
      </c>
      <c r="U47" s="111"/>
      <c r="V47" s="10"/>
      <c r="W47" s="10"/>
      <c r="X47" s="72">
        <f t="shared" si="1"/>
        <v>15</v>
      </c>
    </row>
    <row r="48" spans="1:24" ht="12.75">
      <c r="A48">
        <v>36</v>
      </c>
      <c r="B48" s="109" t="s">
        <v>377</v>
      </c>
      <c r="C48" s="109" t="s">
        <v>166</v>
      </c>
      <c r="D48" s="109" t="s">
        <v>311</v>
      </c>
      <c r="E48" s="10">
        <v>2007</v>
      </c>
      <c r="F48" s="110">
        <v>31.5</v>
      </c>
      <c r="G48" s="110"/>
      <c r="H48" s="111"/>
      <c r="I48" s="192"/>
      <c r="J48" s="111"/>
      <c r="K48" s="111"/>
      <c r="L48" s="111"/>
      <c r="M48" s="111"/>
      <c r="N48" s="111"/>
      <c r="O48" s="111"/>
      <c r="P48" s="111"/>
      <c r="Q48" s="111"/>
      <c r="R48" s="111">
        <v>10</v>
      </c>
      <c r="S48" s="126"/>
      <c r="T48" s="111"/>
      <c r="U48" s="111"/>
      <c r="V48" s="10"/>
      <c r="W48" s="10"/>
      <c r="X48" s="72">
        <f t="shared" si="1"/>
        <v>10</v>
      </c>
    </row>
    <row r="49" spans="1:24" ht="12.75">
      <c r="A49">
        <v>37</v>
      </c>
      <c r="B49" s="109" t="s">
        <v>408</v>
      </c>
      <c r="C49" s="109" t="s">
        <v>409</v>
      </c>
      <c r="D49" s="109" t="s">
        <v>410</v>
      </c>
      <c r="E49" s="10">
        <v>2007</v>
      </c>
      <c r="F49" s="110">
        <v>38</v>
      </c>
      <c r="G49" s="110">
        <v>36</v>
      </c>
      <c r="H49" s="111"/>
      <c r="I49" s="192"/>
      <c r="J49" s="111"/>
      <c r="K49" s="111"/>
      <c r="L49" s="111"/>
      <c r="M49" s="111"/>
      <c r="N49" s="111"/>
      <c r="O49" s="111"/>
      <c r="P49" s="111"/>
      <c r="Q49" s="111"/>
      <c r="R49" s="111"/>
      <c r="S49" s="111">
        <v>1</v>
      </c>
      <c r="T49" s="111">
        <v>1</v>
      </c>
      <c r="U49" s="111"/>
      <c r="V49" s="10"/>
      <c r="W49" s="10"/>
      <c r="X49" s="72">
        <f t="shared" si="1"/>
        <v>2</v>
      </c>
    </row>
    <row r="50" spans="2:4" ht="12.75">
      <c r="B50" s="109"/>
      <c r="C50" s="71"/>
      <c r="D50" s="71"/>
    </row>
    <row r="51" spans="2:24" ht="12.75">
      <c r="B51" s="71"/>
      <c r="C51" s="71"/>
      <c r="D51" s="71"/>
      <c r="F51" s="80" t="s">
        <v>98</v>
      </c>
      <c r="G51" s="80" t="s">
        <v>99</v>
      </c>
      <c r="H51" s="73" t="s">
        <v>94</v>
      </c>
      <c r="I51" s="191" t="s">
        <v>119</v>
      </c>
      <c r="J51" s="73" t="s">
        <v>222</v>
      </c>
      <c r="K51" s="73" t="s">
        <v>357</v>
      </c>
      <c r="L51" s="73" t="s">
        <v>124</v>
      </c>
      <c r="M51" s="73" t="s">
        <v>338</v>
      </c>
      <c r="N51" s="73" t="s">
        <v>106</v>
      </c>
      <c r="O51" s="73" t="s">
        <v>372</v>
      </c>
      <c r="P51" s="73" t="s">
        <v>107</v>
      </c>
      <c r="Q51" s="73" t="s">
        <v>120</v>
      </c>
      <c r="R51" s="73" t="s">
        <v>374</v>
      </c>
      <c r="S51" s="73" t="s">
        <v>373</v>
      </c>
      <c r="T51" s="73"/>
      <c r="U51" s="73" t="s">
        <v>108</v>
      </c>
      <c r="V51" s="73" t="s">
        <v>132</v>
      </c>
      <c r="W51" s="73"/>
      <c r="X51" s="73" t="s">
        <v>0</v>
      </c>
    </row>
    <row r="52" spans="2:24" ht="12.75">
      <c r="B52" s="112" t="s">
        <v>156</v>
      </c>
      <c r="C52" s="116"/>
      <c r="D52" s="116"/>
      <c r="E52" s="113"/>
      <c r="F52" s="114"/>
      <c r="G52" s="114"/>
      <c r="H52" s="115"/>
      <c r="I52" s="193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3"/>
      <c r="W52" s="113"/>
      <c r="X52" s="113"/>
    </row>
    <row r="53" spans="1:24" ht="12.75">
      <c r="A53">
        <v>1</v>
      </c>
      <c r="B53" s="127" t="s">
        <v>375</v>
      </c>
      <c r="C53" s="109" t="s">
        <v>376</v>
      </c>
      <c r="D53" s="109" t="s">
        <v>237</v>
      </c>
      <c r="E53" s="10">
        <v>2006</v>
      </c>
      <c r="F53" s="110">
        <v>51</v>
      </c>
      <c r="G53" s="110"/>
      <c r="H53" s="111"/>
      <c r="I53" s="192"/>
      <c r="J53" s="111"/>
      <c r="K53" s="111"/>
      <c r="L53" s="111"/>
      <c r="M53" s="111"/>
      <c r="N53" s="111"/>
      <c r="O53" s="111"/>
      <c r="P53" s="111"/>
      <c r="Q53" s="111"/>
      <c r="R53" s="111">
        <v>10</v>
      </c>
      <c r="S53" s="111"/>
      <c r="T53" s="111"/>
      <c r="U53" s="111"/>
      <c r="V53" s="10"/>
      <c r="X53" s="72">
        <f aca="true" t="shared" si="2" ref="X53:X65">SUM(H53:W53)</f>
        <v>10</v>
      </c>
    </row>
    <row r="54" spans="1:24" ht="12.75">
      <c r="A54">
        <v>2</v>
      </c>
      <c r="B54" s="127" t="s">
        <v>314</v>
      </c>
      <c r="C54" s="109" t="s">
        <v>315</v>
      </c>
      <c r="D54" s="109" t="s">
        <v>290</v>
      </c>
      <c r="E54" s="10">
        <v>2006</v>
      </c>
      <c r="F54" s="110">
        <v>39</v>
      </c>
      <c r="G54" s="110">
        <v>39</v>
      </c>
      <c r="H54" s="111"/>
      <c r="I54" s="192"/>
      <c r="J54" s="111">
        <v>1</v>
      </c>
      <c r="K54" s="111"/>
      <c r="L54" s="111"/>
      <c r="M54" s="111"/>
      <c r="N54" s="111"/>
      <c r="O54" s="111"/>
      <c r="P54" s="111"/>
      <c r="Q54" s="111"/>
      <c r="R54" s="111">
        <v>4</v>
      </c>
      <c r="S54" s="126">
        <v>1</v>
      </c>
      <c r="T54" s="111"/>
      <c r="U54" s="111"/>
      <c r="V54" s="10"/>
      <c r="X54" s="72">
        <f t="shared" si="2"/>
        <v>6</v>
      </c>
    </row>
    <row r="55" spans="1:24" ht="12.75">
      <c r="A55">
        <v>3</v>
      </c>
      <c r="B55" s="127" t="s">
        <v>238</v>
      </c>
      <c r="C55" s="109" t="s">
        <v>239</v>
      </c>
      <c r="D55" s="109" t="s">
        <v>232</v>
      </c>
      <c r="E55" s="10">
        <v>2006</v>
      </c>
      <c r="F55" s="110">
        <v>37</v>
      </c>
      <c r="G55" s="110">
        <v>27.5</v>
      </c>
      <c r="H55" s="111"/>
      <c r="I55" s="192">
        <v>1</v>
      </c>
      <c r="J55" s="111">
        <v>6</v>
      </c>
      <c r="K55" s="111"/>
      <c r="L55" s="111"/>
      <c r="M55" s="111"/>
      <c r="N55" s="111"/>
      <c r="O55" s="111"/>
      <c r="P55" s="111"/>
      <c r="Q55" s="111"/>
      <c r="R55" s="111">
        <v>8</v>
      </c>
      <c r="S55" s="111">
        <v>1</v>
      </c>
      <c r="T55" s="111"/>
      <c r="U55" s="111"/>
      <c r="V55" s="10"/>
      <c r="X55" s="72">
        <f t="shared" si="2"/>
        <v>16</v>
      </c>
    </row>
    <row r="56" spans="1:24" ht="12.75">
      <c r="A56">
        <v>4</v>
      </c>
      <c r="B56" s="127" t="s">
        <v>235</v>
      </c>
      <c r="C56" s="109" t="s">
        <v>236</v>
      </c>
      <c r="D56" s="109" t="s">
        <v>237</v>
      </c>
      <c r="E56" s="10">
        <v>2006</v>
      </c>
      <c r="F56" s="110">
        <v>18.6</v>
      </c>
      <c r="G56" s="110">
        <v>15.3</v>
      </c>
      <c r="H56" s="111"/>
      <c r="I56" s="192">
        <v>10</v>
      </c>
      <c r="J56" s="111">
        <v>10</v>
      </c>
      <c r="K56" s="111">
        <v>10</v>
      </c>
      <c r="L56" s="111">
        <v>1</v>
      </c>
      <c r="M56" s="111">
        <v>20</v>
      </c>
      <c r="N56" s="111"/>
      <c r="O56" s="111">
        <v>10</v>
      </c>
      <c r="P56" s="111"/>
      <c r="Q56" s="111">
        <v>1</v>
      </c>
      <c r="R56" s="111">
        <v>10</v>
      </c>
      <c r="S56" s="111"/>
      <c r="T56" s="111"/>
      <c r="U56" s="111"/>
      <c r="V56" s="10"/>
      <c r="X56" s="72">
        <f t="shared" si="2"/>
        <v>72</v>
      </c>
    </row>
    <row r="57" spans="1:24" ht="12.75">
      <c r="A57">
        <v>5</v>
      </c>
      <c r="B57" s="127" t="s">
        <v>191</v>
      </c>
      <c r="C57" s="109" t="s">
        <v>192</v>
      </c>
      <c r="D57" s="109" t="s">
        <v>193</v>
      </c>
      <c r="E57" s="10">
        <v>2006</v>
      </c>
      <c r="F57" s="110">
        <v>23.2</v>
      </c>
      <c r="G57" s="110">
        <v>17.9</v>
      </c>
      <c r="H57" s="111">
        <v>1</v>
      </c>
      <c r="I57" s="192">
        <v>8</v>
      </c>
      <c r="J57" s="111">
        <v>15</v>
      </c>
      <c r="K57" s="111">
        <v>10</v>
      </c>
      <c r="L57" s="111">
        <v>1</v>
      </c>
      <c r="M57" s="111">
        <v>20</v>
      </c>
      <c r="N57" s="111"/>
      <c r="O57" s="111">
        <v>10</v>
      </c>
      <c r="P57" s="111"/>
      <c r="Q57" s="111">
        <v>1</v>
      </c>
      <c r="R57" s="111">
        <v>8</v>
      </c>
      <c r="S57" s="111"/>
      <c r="T57" s="111"/>
      <c r="U57" s="111"/>
      <c r="V57" s="10"/>
      <c r="X57" s="72">
        <f t="shared" si="2"/>
        <v>74</v>
      </c>
    </row>
    <row r="58" spans="1:24" ht="12.75">
      <c r="A58">
        <v>6</v>
      </c>
      <c r="B58" s="127" t="s">
        <v>309</v>
      </c>
      <c r="C58" s="109" t="s">
        <v>310</v>
      </c>
      <c r="D58" s="109" t="s">
        <v>311</v>
      </c>
      <c r="E58" s="10">
        <v>2006</v>
      </c>
      <c r="F58" s="110">
        <v>37</v>
      </c>
      <c r="G58" s="110">
        <v>32</v>
      </c>
      <c r="H58" s="111"/>
      <c r="I58" s="192"/>
      <c r="J58" s="111">
        <v>1</v>
      </c>
      <c r="K58" s="111"/>
      <c r="L58" s="111"/>
      <c r="M58" s="111"/>
      <c r="N58" s="111"/>
      <c r="O58" s="111"/>
      <c r="P58" s="111"/>
      <c r="Q58" s="111"/>
      <c r="R58" s="111">
        <v>10</v>
      </c>
      <c r="S58" s="126"/>
      <c r="T58" s="111"/>
      <c r="U58" s="111"/>
      <c r="V58" s="10"/>
      <c r="X58" s="72">
        <f t="shared" si="2"/>
        <v>11</v>
      </c>
    </row>
    <row r="59" spans="1:24" ht="12.75">
      <c r="A59">
        <v>7</v>
      </c>
      <c r="B59" s="127" t="s">
        <v>390</v>
      </c>
      <c r="C59" s="109" t="s">
        <v>391</v>
      </c>
      <c r="D59" s="109" t="s">
        <v>392</v>
      </c>
      <c r="E59" s="10">
        <v>2006</v>
      </c>
      <c r="F59" s="110"/>
      <c r="G59" s="110"/>
      <c r="H59" s="111"/>
      <c r="I59" s="192"/>
      <c r="J59" s="111"/>
      <c r="K59" s="111"/>
      <c r="L59" s="111"/>
      <c r="M59" s="111"/>
      <c r="N59" s="111"/>
      <c r="O59" s="111"/>
      <c r="P59" s="111"/>
      <c r="Q59" s="111"/>
      <c r="R59" s="111">
        <v>8</v>
      </c>
      <c r="S59" s="111"/>
      <c r="T59" s="111"/>
      <c r="U59" s="111"/>
      <c r="V59" s="10"/>
      <c r="X59" s="72">
        <f t="shared" si="2"/>
        <v>8</v>
      </c>
    </row>
    <row r="60" spans="1:24" ht="12.75">
      <c r="A60">
        <v>8</v>
      </c>
      <c r="B60" s="109" t="s">
        <v>181</v>
      </c>
      <c r="C60" s="109" t="s">
        <v>182</v>
      </c>
      <c r="D60" s="109" t="s">
        <v>183</v>
      </c>
      <c r="E60" s="10">
        <v>2005</v>
      </c>
      <c r="F60" s="110">
        <v>24.4</v>
      </c>
      <c r="G60" s="110">
        <v>19.2</v>
      </c>
      <c r="H60" s="111">
        <v>1</v>
      </c>
      <c r="I60" s="192"/>
      <c r="J60" s="111">
        <v>20</v>
      </c>
      <c r="K60" s="111">
        <v>10</v>
      </c>
      <c r="L60" s="111">
        <v>1</v>
      </c>
      <c r="M60" s="111"/>
      <c r="N60" s="111"/>
      <c r="O60" s="111">
        <v>10</v>
      </c>
      <c r="P60" s="111"/>
      <c r="Q60" s="111"/>
      <c r="R60" s="111"/>
      <c r="S60" s="111"/>
      <c r="T60" s="111"/>
      <c r="U60" s="111"/>
      <c r="V60" s="10"/>
      <c r="X60" s="72">
        <f t="shared" si="2"/>
        <v>42</v>
      </c>
    </row>
    <row r="61" spans="1:24" ht="12.75">
      <c r="A61">
        <v>9</v>
      </c>
      <c r="B61" s="109" t="s">
        <v>207</v>
      </c>
      <c r="C61" s="109" t="s">
        <v>208</v>
      </c>
      <c r="D61" s="109" t="s">
        <v>161</v>
      </c>
      <c r="E61" s="10">
        <v>2005</v>
      </c>
      <c r="F61" s="110">
        <v>31.5</v>
      </c>
      <c r="G61" s="110">
        <v>22.4</v>
      </c>
      <c r="H61" s="111">
        <v>1</v>
      </c>
      <c r="I61" s="192">
        <v>6</v>
      </c>
      <c r="J61" s="111">
        <v>8</v>
      </c>
      <c r="K61" s="111">
        <v>10</v>
      </c>
      <c r="L61" s="111">
        <v>1</v>
      </c>
      <c r="M61" s="111"/>
      <c r="N61" s="111" t="s">
        <v>343</v>
      </c>
      <c r="O61" s="111">
        <v>10</v>
      </c>
      <c r="P61" s="111"/>
      <c r="Q61" s="111">
        <v>8</v>
      </c>
      <c r="R61" s="111"/>
      <c r="S61" s="111"/>
      <c r="T61" s="111"/>
      <c r="U61" s="111"/>
      <c r="V61" s="10"/>
      <c r="X61" s="72">
        <f t="shared" si="2"/>
        <v>44</v>
      </c>
    </row>
    <row r="62" spans="1:24" ht="12.75">
      <c r="A62">
        <v>10</v>
      </c>
      <c r="B62" s="109" t="s">
        <v>457</v>
      </c>
      <c r="C62" s="109" t="s">
        <v>458</v>
      </c>
      <c r="D62" s="109" t="s">
        <v>186</v>
      </c>
      <c r="E62" s="10">
        <v>2005</v>
      </c>
      <c r="F62" s="110">
        <v>41</v>
      </c>
      <c r="G62" s="110"/>
      <c r="H62" s="111"/>
      <c r="I62" s="192"/>
      <c r="J62" s="111"/>
      <c r="K62" s="111"/>
      <c r="L62" s="111"/>
      <c r="M62" s="111"/>
      <c r="N62" s="111"/>
      <c r="O62" s="111"/>
      <c r="P62" s="111"/>
      <c r="Q62" s="111"/>
      <c r="R62" s="111"/>
      <c r="S62" s="111">
        <v>1</v>
      </c>
      <c r="T62" s="111"/>
      <c r="U62" s="111"/>
      <c r="V62" s="10"/>
      <c r="X62" s="72">
        <f t="shared" si="2"/>
        <v>1</v>
      </c>
    </row>
    <row r="63" spans="1:24" ht="12.75">
      <c r="A63">
        <v>11</v>
      </c>
      <c r="B63" s="109" t="s">
        <v>209</v>
      </c>
      <c r="C63" s="109" t="s">
        <v>210</v>
      </c>
      <c r="D63" s="109" t="s">
        <v>197</v>
      </c>
      <c r="E63" s="10">
        <v>2005</v>
      </c>
      <c r="F63" s="110">
        <v>34</v>
      </c>
      <c r="G63" s="110">
        <v>27.5</v>
      </c>
      <c r="H63" s="111">
        <v>1</v>
      </c>
      <c r="I63" s="192"/>
      <c r="J63" s="111">
        <v>1</v>
      </c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0"/>
      <c r="X63" s="72">
        <f t="shared" si="2"/>
        <v>2</v>
      </c>
    </row>
    <row r="64" spans="1:24" ht="12.75">
      <c r="A64">
        <v>12</v>
      </c>
      <c r="B64" s="109" t="s">
        <v>312</v>
      </c>
      <c r="C64" s="109" t="s">
        <v>313</v>
      </c>
      <c r="D64" s="109" t="s">
        <v>116</v>
      </c>
      <c r="E64" s="10">
        <v>2005</v>
      </c>
      <c r="F64" s="110">
        <v>32</v>
      </c>
      <c r="G64" s="110"/>
      <c r="H64" s="111"/>
      <c r="I64" s="192"/>
      <c r="J64" s="111">
        <v>1</v>
      </c>
      <c r="K64" s="111"/>
      <c r="L64" s="111"/>
      <c r="M64" s="111"/>
      <c r="N64" s="111"/>
      <c r="O64" s="111"/>
      <c r="P64" s="111"/>
      <c r="Q64" s="111"/>
      <c r="R64" s="111"/>
      <c r="S64" s="126"/>
      <c r="T64" s="111"/>
      <c r="U64" s="111"/>
      <c r="V64" s="10"/>
      <c r="X64" s="72">
        <f t="shared" si="2"/>
        <v>1</v>
      </c>
    </row>
    <row r="65" spans="1:24" ht="12.75">
      <c r="A65">
        <v>13</v>
      </c>
      <c r="B65" s="109" t="s">
        <v>240</v>
      </c>
      <c r="C65" s="109" t="s">
        <v>241</v>
      </c>
      <c r="D65" s="109" t="s">
        <v>232</v>
      </c>
      <c r="E65" s="10">
        <v>2005</v>
      </c>
      <c r="F65" s="110">
        <v>32</v>
      </c>
      <c r="G65" s="110"/>
      <c r="H65" s="111"/>
      <c r="I65" s="192">
        <v>1</v>
      </c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0"/>
      <c r="X65" s="72">
        <f t="shared" si="2"/>
        <v>1</v>
      </c>
    </row>
    <row r="66" spans="2:4" ht="12.75">
      <c r="B66" s="109"/>
      <c r="C66" s="71"/>
      <c r="D66" s="71"/>
    </row>
    <row r="67" spans="2:24" ht="12.75">
      <c r="B67" s="109"/>
      <c r="C67" s="71"/>
      <c r="D67" s="71"/>
      <c r="F67" s="80" t="s">
        <v>98</v>
      </c>
      <c r="G67" s="80" t="s">
        <v>99</v>
      </c>
      <c r="H67" s="73" t="s">
        <v>94</v>
      </c>
      <c r="I67" s="191" t="s">
        <v>119</v>
      </c>
      <c r="J67" s="73" t="s">
        <v>222</v>
      </c>
      <c r="K67" s="73" t="s">
        <v>357</v>
      </c>
      <c r="L67" s="73" t="s">
        <v>124</v>
      </c>
      <c r="M67" s="73" t="s">
        <v>338</v>
      </c>
      <c r="N67" s="73" t="s">
        <v>106</v>
      </c>
      <c r="O67" s="73" t="s">
        <v>372</v>
      </c>
      <c r="P67" s="73" t="s">
        <v>107</v>
      </c>
      <c r="Q67" s="73" t="s">
        <v>120</v>
      </c>
      <c r="R67" s="73" t="s">
        <v>374</v>
      </c>
      <c r="S67" s="73" t="s">
        <v>373</v>
      </c>
      <c r="T67" s="73"/>
      <c r="U67" s="73" t="s">
        <v>108</v>
      </c>
      <c r="V67" s="73" t="s">
        <v>132</v>
      </c>
      <c r="W67" s="73"/>
      <c r="X67" s="73" t="s">
        <v>0</v>
      </c>
    </row>
    <row r="68" spans="2:24" ht="12.75">
      <c r="B68" s="117" t="s">
        <v>150</v>
      </c>
      <c r="C68" s="118"/>
      <c r="D68" s="118"/>
      <c r="E68" s="118"/>
      <c r="F68" s="119"/>
      <c r="G68" s="119"/>
      <c r="H68" s="120"/>
      <c r="I68" s="195"/>
      <c r="J68" s="120"/>
      <c r="K68" s="120"/>
      <c r="L68" s="120"/>
      <c r="M68" s="120"/>
      <c r="N68" s="120"/>
      <c r="O68" s="120"/>
      <c r="P68" s="120"/>
      <c r="Q68" s="120"/>
      <c r="R68" s="120"/>
      <c r="S68" s="120"/>
      <c r="T68" s="120"/>
      <c r="U68" s="120"/>
      <c r="V68" s="118"/>
      <c r="W68" s="118"/>
      <c r="X68" s="120"/>
    </row>
    <row r="69" spans="1:24" ht="12.75">
      <c r="A69">
        <v>1</v>
      </c>
      <c r="B69" s="127" t="s">
        <v>230</v>
      </c>
      <c r="C69" s="109" t="s">
        <v>231</v>
      </c>
      <c r="D69" s="109" t="s">
        <v>232</v>
      </c>
      <c r="E69" s="10">
        <v>2006</v>
      </c>
      <c r="F69" s="110">
        <v>32</v>
      </c>
      <c r="G69" s="110">
        <v>25.6</v>
      </c>
      <c r="H69" s="111"/>
      <c r="I69" s="192">
        <v>1</v>
      </c>
      <c r="J69" s="111">
        <v>1</v>
      </c>
      <c r="K69" s="111"/>
      <c r="L69" s="111"/>
      <c r="M69" s="111"/>
      <c r="N69" s="111"/>
      <c r="O69" s="111"/>
      <c r="P69" s="111"/>
      <c r="Q69" s="111">
        <v>1</v>
      </c>
      <c r="R69" s="111">
        <v>8</v>
      </c>
      <c r="S69" s="111">
        <v>1</v>
      </c>
      <c r="T69" s="111"/>
      <c r="U69" s="111"/>
      <c r="V69" s="10"/>
      <c r="X69" s="72">
        <f>SUM(H69:W69)</f>
        <v>12</v>
      </c>
    </row>
    <row r="70" spans="1:24" ht="12.75">
      <c r="A70">
        <v>2</v>
      </c>
      <c r="B70" s="127" t="s">
        <v>426</v>
      </c>
      <c r="C70" s="109" t="s">
        <v>427</v>
      </c>
      <c r="D70" s="109" t="s">
        <v>290</v>
      </c>
      <c r="E70" s="10">
        <v>2006</v>
      </c>
      <c r="F70" s="110">
        <v>54</v>
      </c>
      <c r="G70" s="110"/>
      <c r="H70" s="111"/>
      <c r="I70" s="192"/>
      <c r="J70" s="111"/>
      <c r="K70" s="111"/>
      <c r="L70" s="111"/>
      <c r="M70" s="111"/>
      <c r="N70" s="111"/>
      <c r="O70" s="111"/>
      <c r="P70" s="111"/>
      <c r="Q70" s="111"/>
      <c r="R70" s="111"/>
      <c r="S70" s="111" t="s">
        <v>428</v>
      </c>
      <c r="T70" s="111"/>
      <c r="U70" s="111"/>
      <c r="V70" s="10"/>
      <c r="X70" s="72">
        <f>SUM(H70:W70)</f>
        <v>0</v>
      </c>
    </row>
    <row r="71" spans="1:24" ht="12.75">
      <c r="A71">
        <v>3</v>
      </c>
      <c r="B71" s="127" t="s">
        <v>323</v>
      </c>
      <c r="C71" s="109" t="s">
        <v>324</v>
      </c>
      <c r="D71" s="109" t="s">
        <v>237</v>
      </c>
      <c r="E71" s="10">
        <v>2006</v>
      </c>
      <c r="F71" s="110">
        <v>26.2</v>
      </c>
      <c r="G71" s="110">
        <v>22.6</v>
      </c>
      <c r="H71" s="111"/>
      <c r="I71" s="192"/>
      <c r="J71" s="111">
        <v>1</v>
      </c>
      <c r="K71" s="111"/>
      <c r="L71" s="111"/>
      <c r="M71" s="111"/>
      <c r="N71" s="111"/>
      <c r="O71" s="111"/>
      <c r="P71" s="111"/>
      <c r="Q71" s="111"/>
      <c r="R71" s="111">
        <v>10</v>
      </c>
      <c r="S71" s="126"/>
      <c r="T71" s="111"/>
      <c r="U71" s="111"/>
      <c r="V71" s="10"/>
      <c r="X71" s="72">
        <f aca="true" t="shared" si="3" ref="X71:X106">SUM(H71:W71)</f>
        <v>11</v>
      </c>
    </row>
    <row r="72" spans="1:24" ht="12.75">
      <c r="A72">
        <v>4</v>
      </c>
      <c r="B72" s="127" t="s">
        <v>157</v>
      </c>
      <c r="C72" s="109" t="s">
        <v>158</v>
      </c>
      <c r="D72" s="109" t="s">
        <v>117</v>
      </c>
      <c r="E72" s="10">
        <v>2006</v>
      </c>
      <c r="F72" s="110">
        <v>12.6</v>
      </c>
      <c r="G72" s="110">
        <v>10.2</v>
      </c>
      <c r="H72" s="111">
        <v>1</v>
      </c>
      <c r="I72" s="192">
        <v>1</v>
      </c>
      <c r="J72" s="111">
        <v>8</v>
      </c>
      <c r="K72" s="111">
        <v>10</v>
      </c>
      <c r="L72" s="111">
        <v>15</v>
      </c>
      <c r="M72" s="111">
        <v>20</v>
      </c>
      <c r="N72" s="111" t="s">
        <v>343</v>
      </c>
      <c r="O72" s="111">
        <v>10</v>
      </c>
      <c r="P72" s="111"/>
      <c r="Q72" s="111">
        <v>10</v>
      </c>
      <c r="R72" s="111">
        <v>6</v>
      </c>
      <c r="S72" s="126">
        <v>6</v>
      </c>
      <c r="T72" s="111"/>
      <c r="U72" s="111"/>
      <c r="V72" s="10"/>
      <c r="X72" s="72">
        <f t="shared" si="3"/>
        <v>87</v>
      </c>
    </row>
    <row r="73" spans="1:24" ht="12.75">
      <c r="A73">
        <v>5</v>
      </c>
      <c r="B73" s="127" t="s">
        <v>462</v>
      </c>
      <c r="C73" s="109" t="s">
        <v>463</v>
      </c>
      <c r="D73" s="109" t="s">
        <v>424</v>
      </c>
      <c r="E73" s="10">
        <v>2006</v>
      </c>
      <c r="F73" s="110">
        <v>43</v>
      </c>
      <c r="G73" s="110"/>
      <c r="H73" s="111"/>
      <c r="I73" s="192"/>
      <c r="J73" s="111"/>
      <c r="K73" s="111"/>
      <c r="L73" s="111"/>
      <c r="M73" s="111"/>
      <c r="N73" s="111"/>
      <c r="O73" s="111"/>
      <c r="P73" s="111"/>
      <c r="Q73" s="111"/>
      <c r="R73" s="111"/>
      <c r="S73" s="111">
        <v>1</v>
      </c>
      <c r="T73" s="111"/>
      <c r="U73" s="111"/>
      <c r="V73" s="10"/>
      <c r="X73" s="72">
        <f t="shared" si="3"/>
        <v>1</v>
      </c>
    </row>
    <row r="74" spans="1:24" ht="12.75">
      <c r="A74">
        <v>6</v>
      </c>
      <c r="B74" s="127" t="s">
        <v>335</v>
      </c>
      <c r="C74" s="109" t="s">
        <v>336</v>
      </c>
      <c r="D74" s="109" t="s">
        <v>237</v>
      </c>
      <c r="E74" s="10">
        <v>2006</v>
      </c>
      <c r="F74" s="110">
        <v>31</v>
      </c>
      <c r="G74" s="110"/>
      <c r="H74" s="111"/>
      <c r="I74" s="192"/>
      <c r="J74" s="111">
        <v>1</v>
      </c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0"/>
      <c r="X74" s="72">
        <f t="shared" si="3"/>
        <v>1</v>
      </c>
    </row>
    <row r="75" spans="1:24" ht="12.75">
      <c r="A75">
        <v>7</v>
      </c>
      <c r="B75" s="127" t="s">
        <v>387</v>
      </c>
      <c r="C75" s="109" t="s">
        <v>388</v>
      </c>
      <c r="D75" s="109" t="s">
        <v>186</v>
      </c>
      <c r="E75" s="10">
        <v>2006</v>
      </c>
      <c r="F75" s="110">
        <v>32</v>
      </c>
      <c r="G75" s="110"/>
      <c r="H75" s="111"/>
      <c r="I75" s="192"/>
      <c r="J75" s="111"/>
      <c r="K75" s="111"/>
      <c r="L75" s="111"/>
      <c r="M75" s="111"/>
      <c r="N75" s="111"/>
      <c r="O75" s="111"/>
      <c r="P75" s="111"/>
      <c r="Q75" s="111"/>
      <c r="R75" s="111">
        <v>6</v>
      </c>
      <c r="S75" s="111"/>
      <c r="T75" s="111"/>
      <c r="U75" s="111"/>
      <c r="V75" s="10"/>
      <c r="X75" s="72">
        <f t="shared" si="3"/>
        <v>6</v>
      </c>
    </row>
    <row r="76" spans="1:24" ht="12.75">
      <c r="A76">
        <v>8</v>
      </c>
      <c r="B76" s="127" t="s">
        <v>162</v>
      </c>
      <c r="C76" s="109" t="s">
        <v>163</v>
      </c>
      <c r="D76" s="109" t="s">
        <v>161</v>
      </c>
      <c r="E76" s="10">
        <v>2006</v>
      </c>
      <c r="F76" s="110">
        <v>13.5</v>
      </c>
      <c r="G76" s="110">
        <v>12.3</v>
      </c>
      <c r="H76" s="111">
        <v>1</v>
      </c>
      <c r="I76" s="192"/>
      <c r="J76" s="111">
        <v>1</v>
      </c>
      <c r="K76" s="111">
        <v>10</v>
      </c>
      <c r="L76" s="111">
        <v>1</v>
      </c>
      <c r="M76" s="111"/>
      <c r="N76" s="111"/>
      <c r="O76" s="111">
        <v>10</v>
      </c>
      <c r="P76" s="111"/>
      <c r="Q76" s="111">
        <v>1</v>
      </c>
      <c r="R76" s="111"/>
      <c r="S76" s="126">
        <v>2</v>
      </c>
      <c r="T76" s="111"/>
      <c r="U76" s="111"/>
      <c r="V76" s="10"/>
      <c r="X76" s="72">
        <f t="shared" si="3"/>
        <v>26</v>
      </c>
    </row>
    <row r="77" spans="1:24" ht="12.75">
      <c r="A77">
        <v>9</v>
      </c>
      <c r="B77" s="127" t="s">
        <v>118</v>
      </c>
      <c r="C77" s="109" t="s">
        <v>121</v>
      </c>
      <c r="D77" s="109" t="s">
        <v>116</v>
      </c>
      <c r="E77" s="10">
        <v>2006</v>
      </c>
      <c r="F77" s="110">
        <v>11.3</v>
      </c>
      <c r="G77" s="110">
        <v>6.4</v>
      </c>
      <c r="H77" s="111">
        <v>8</v>
      </c>
      <c r="I77" s="192">
        <v>1</v>
      </c>
      <c r="J77" s="111">
        <v>20</v>
      </c>
      <c r="K77" s="111">
        <v>10</v>
      </c>
      <c r="L77" s="111">
        <v>30</v>
      </c>
      <c r="M77" s="111">
        <v>20</v>
      </c>
      <c r="N77" s="111" t="s">
        <v>343</v>
      </c>
      <c r="O77" s="111">
        <v>10</v>
      </c>
      <c r="P77" s="111"/>
      <c r="Q77" s="111">
        <v>15</v>
      </c>
      <c r="R77" s="111">
        <v>10</v>
      </c>
      <c r="S77" s="111">
        <v>10</v>
      </c>
      <c r="T77" s="111"/>
      <c r="U77" s="111"/>
      <c r="V77" s="10"/>
      <c r="X77" s="72">
        <f t="shared" si="3"/>
        <v>134</v>
      </c>
    </row>
    <row r="78" spans="1:24" ht="12.75">
      <c r="A78">
        <v>10</v>
      </c>
      <c r="B78" s="127" t="s">
        <v>204</v>
      </c>
      <c r="C78" s="109" t="s">
        <v>166</v>
      </c>
      <c r="D78" s="109" t="s">
        <v>193</v>
      </c>
      <c r="E78" s="10">
        <v>2006</v>
      </c>
      <c r="F78" s="110">
        <v>27.5</v>
      </c>
      <c r="G78" s="110">
        <v>17.8</v>
      </c>
      <c r="H78" s="111">
        <v>1</v>
      </c>
      <c r="I78" s="192">
        <v>1</v>
      </c>
      <c r="J78" s="111">
        <v>1</v>
      </c>
      <c r="K78" s="111"/>
      <c r="L78" s="111"/>
      <c r="M78" s="111"/>
      <c r="N78" s="111" t="s">
        <v>343</v>
      </c>
      <c r="O78" s="111"/>
      <c r="P78" s="111"/>
      <c r="Q78" s="111"/>
      <c r="R78" s="111">
        <v>8</v>
      </c>
      <c r="S78" s="111">
        <v>1</v>
      </c>
      <c r="T78" s="111"/>
      <c r="U78" s="111"/>
      <c r="V78" s="10"/>
      <c r="X78" s="72">
        <f t="shared" si="3"/>
        <v>12</v>
      </c>
    </row>
    <row r="79" spans="1:24" ht="12.75">
      <c r="A79">
        <v>11</v>
      </c>
      <c r="B79" s="127" t="s">
        <v>187</v>
      </c>
      <c r="C79" s="109" t="s">
        <v>188</v>
      </c>
      <c r="D79" s="109" t="s">
        <v>117</v>
      </c>
      <c r="E79" s="10">
        <v>2006</v>
      </c>
      <c r="F79" s="110">
        <v>26</v>
      </c>
      <c r="G79" s="110">
        <v>26</v>
      </c>
      <c r="H79" s="111">
        <v>1</v>
      </c>
      <c r="I79" s="192"/>
      <c r="J79" s="111">
        <v>1</v>
      </c>
      <c r="K79" s="111"/>
      <c r="L79" s="111"/>
      <c r="M79" s="111"/>
      <c r="N79" s="111"/>
      <c r="O79" s="111"/>
      <c r="P79" s="111"/>
      <c r="Q79" s="111">
        <v>1</v>
      </c>
      <c r="R79" s="111"/>
      <c r="S79" s="126"/>
      <c r="T79" s="111"/>
      <c r="U79" s="111"/>
      <c r="V79" s="10"/>
      <c r="X79" s="72">
        <f t="shared" si="3"/>
        <v>3</v>
      </c>
    </row>
    <row r="80" spans="1:24" ht="12.75">
      <c r="A80">
        <v>12</v>
      </c>
      <c r="B80" s="127" t="s">
        <v>95</v>
      </c>
      <c r="C80" s="109" t="s">
        <v>96</v>
      </c>
      <c r="D80" s="109" t="s">
        <v>97</v>
      </c>
      <c r="E80" s="10">
        <v>2006</v>
      </c>
      <c r="F80" s="110">
        <v>9.1</v>
      </c>
      <c r="G80" s="110">
        <v>6.4</v>
      </c>
      <c r="H80" s="111">
        <v>4</v>
      </c>
      <c r="I80" s="192">
        <v>20</v>
      </c>
      <c r="J80" s="111">
        <v>10</v>
      </c>
      <c r="K80" s="111">
        <v>10</v>
      </c>
      <c r="L80" s="111">
        <v>20</v>
      </c>
      <c r="M80" s="111">
        <v>20</v>
      </c>
      <c r="N80" s="111"/>
      <c r="O80" s="111">
        <v>10</v>
      </c>
      <c r="P80" s="111">
        <v>10</v>
      </c>
      <c r="Q80" s="111">
        <v>1</v>
      </c>
      <c r="R80" s="111"/>
      <c r="S80" s="111"/>
      <c r="T80" s="111"/>
      <c r="U80" s="111"/>
      <c r="V80" s="10"/>
      <c r="X80" s="72">
        <f t="shared" si="3"/>
        <v>105</v>
      </c>
    </row>
    <row r="81" spans="1:24" ht="12.75">
      <c r="A81">
        <v>13</v>
      </c>
      <c r="B81" s="109" t="s">
        <v>316</v>
      </c>
      <c r="C81" s="109" t="s">
        <v>317</v>
      </c>
      <c r="D81" s="109" t="s">
        <v>102</v>
      </c>
      <c r="E81" s="10">
        <v>2005</v>
      </c>
      <c r="F81" s="110">
        <v>18.6</v>
      </c>
      <c r="G81" s="110">
        <v>18.3</v>
      </c>
      <c r="H81" s="111"/>
      <c r="I81" s="192"/>
      <c r="J81" s="111">
        <v>1</v>
      </c>
      <c r="K81" s="111">
        <v>10</v>
      </c>
      <c r="L81" s="111">
        <v>1</v>
      </c>
      <c r="M81" s="111"/>
      <c r="N81" s="111"/>
      <c r="O81" s="111"/>
      <c r="P81" s="111"/>
      <c r="Q81" s="111"/>
      <c r="R81" s="111"/>
      <c r="S81" s="126"/>
      <c r="T81" s="111"/>
      <c r="U81" s="111"/>
      <c r="V81" s="10"/>
      <c r="X81" s="72">
        <f t="shared" si="3"/>
        <v>12</v>
      </c>
    </row>
    <row r="82" spans="1:24" ht="12.75">
      <c r="A82">
        <v>14</v>
      </c>
      <c r="B82" s="109" t="s">
        <v>460</v>
      </c>
      <c r="C82" s="109" t="s">
        <v>461</v>
      </c>
      <c r="D82" s="109" t="s">
        <v>410</v>
      </c>
      <c r="E82" s="10">
        <v>2005</v>
      </c>
      <c r="F82" s="110">
        <v>29.5</v>
      </c>
      <c r="G82" s="110"/>
      <c r="H82" s="111"/>
      <c r="I82" s="192"/>
      <c r="J82" s="111"/>
      <c r="K82" s="111"/>
      <c r="L82" s="111"/>
      <c r="M82" s="111"/>
      <c r="N82" s="111"/>
      <c r="O82" s="111"/>
      <c r="P82" s="111"/>
      <c r="Q82" s="111"/>
      <c r="R82" s="111"/>
      <c r="S82" s="111">
        <v>1</v>
      </c>
      <c r="T82" s="111"/>
      <c r="U82" s="111"/>
      <c r="V82" s="10"/>
      <c r="X82" s="72">
        <f t="shared" si="3"/>
        <v>1</v>
      </c>
    </row>
    <row r="83" spans="1:24" ht="12.75">
      <c r="A83">
        <v>15</v>
      </c>
      <c r="B83" s="109" t="s">
        <v>165</v>
      </c>
      <c r="C83" s="109" t="s">
        <v>166</v>
      </c>
      <c r="D83" s="109" t="s">
        <v>117</v>
      </c>
      <c r="E83" s="10">
        <v>2005</v>
      </c>
      <c r="F83" s="110">
        <v>13.8</v>
      </c>
      <c r="G83" s="110">
        <v>9.7</v>
      </c>
      <c r="H83" s="111">
        <v>1</v>
      </c>
      <c r="I83" s="192">
        <v>15</v>
      </c>
      <c r="J83" s="111">
        <v>6</v>
      </c>
      <c r="K83" s="111">
        <v>10</v>
      </c>
      <c r="L83" s="111">
        <v>1</v>
      </c>
      <c r="M83" s="111"/>
      <c r="N83" s="111" t="s">
        <v>343</v>
      </c>
      <c r="O83" s="111">
        <v>10</v>
      </c>
      <c r="P83" s="111"/>
      <c r="Q83" s="111">
        <v>20</v>
      </c>
      <c r="R83" s="111"/>
      <c r="S83" s="111">
        <v>1</v>
      </c>
      <c r="T83" s="111"/>
      <c r="U83" s="111"/>
      <c r="V83" s="10"/>
      <c r="X83" s="72">
        <f t="shared" si="3"/>
        <v>64</v>
      </c>
    </row>
    <row r="84" spans="1:24" ht="12.75">
      <c r="A84">
        <v>16</v>
      </c>
      <c r="B84" s="109" t="s">
        <v>319</v>
      </c>
      <c r="C84" s="109" t="s">
        <v>320</v>
      </c>
      <c r="D84" s="109" t="s">
        <v>290</v>
      </c>
      <c r="E84" s="10">
        <v>2005</v>
      </c>
      <c r="F84" s="110">
        <v>14.9</v>
      </c>
      <c r="G84" s="110">
        <v>15</v>
      </c>
      <c r="H84" s="111"/>
      <c r="I84" s="192"/>
      <c r="J84" s="111">
        <v>1</v>
      </c>
      <c r="K84" s="111"/>
      <c r="L84" s="111"/>
      <c r="M84" s="111"/>
      <c r="N84" s="111"/>
      <c r="O84" s="111"/>
      <c r="P84" s="111"/>
      <c r="Q84" s="111">
        <v>1</v>
      </c>
      <c r="R84" s="111"/>
      <c r="S84" s="111"/>
      <c r="T84" s="111"/>
      <c r="U84" s="111"/>
      <c r="V84" s="10"/>
      <c r="X84" s="72">
        <f t="shared" si="3"/>
        <v>2</v>
      </c>
    </row>
    <row r="85" spans="1:24" ht="12.75">
      <c r="A85">
        <v>17</v>
      </c>
      <c r="B85" s="109" t="s">
        <v>332</v>
      </c>
      <c r="C85" s="109" t="s">
        <v>231</v>
      </c>
      <c r="D85" s="109" t="s">
        <v>186</v>
      </c>
      <c r="E85" s="10">
        <v>2005</v>
      </c>
      <c r="F85" s="110">
        <v>24.4</v>
      </c>
      <c r="G85" s="110"/>
      <c r="H85" s="111"/>
      <c r="I85" s="192"/>
      <c r="J85" s="111">
        <v>1</v>
      </c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0"/>
      <c r="X85" s="72">
        <f t="shared" si="3"/>
        <v>1</v>
      </c>
    </row>
    <row r="86" spans="1:24" ht="12.75">
      <c r="A86">
        <v>18</v>
      </c>
      <c r="B86" s="109" t="s">
        <v>205</v>
      </c>
      <c r="C86" s="109" t="s">
        <v>206</v>
      </c>
      <c r="D86" s="109" t="s">
        <v>197</v>
      </c>
      <c r="E86" s="10">
        <v>2005</v>
      </c>
      <c r="F86" s="110">
        <v>34.5</v>
      </c>
      <c r="G86" s="110"/>
      <c r="H86" s="111">
        <v>1</v>
      </c>
      <c r="I86" s="192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0"/>
      <c r="X86" s="72">
        <f t="shared" si="3"/>
        <v>1</v>
      </c>
    </row>
    <row r="87" spans="1:24" ht="12.75">
      <c r="A87">
        <v>19</v>
      </c>
      <c r="B87" s="109" t="s">
        <v>178</v>
      </c>
      <c r="C87" s="109" t="s">
        <v>179</v>
      </c>
      <c r="D87" s="109" t="s">
        <v>102</v>
      </c>
      <c r="E87" s="10">
        <v>2005</v>
      </c>
      <c r="F87" s="110">
        <v>35.5</v>
      </c>
      <c r="G87" s="110">
        <v>28.5</v>
      </c>
      <c r="H87" s="111">
        <v>1</v>
      </c>
      <c r="I87" s="192"/>
      <c r="J87" s="111">
        <v>1</v>
      </c>
      <c r="K87" s="111"/>
      <c r="L87" s="111"/>
      <c r="M87" s="111"/>
      <c r="N87" s="111"/>
      <c r="O87" s="111"/>
      <c r="P87" s="111"/>
      <c r="Q87" s="111">
        <v>1</v>
      </c>
      <c r="R87" s="111"/>
      <c r="S87" s="111"/>
      <c r="T87" s="111"/>
      <c r="U87" s="111"/>
      <c r="V87" s="10"/>
      <c r="X87" s="72">
        <f t="shared" si="3"/>
        <v>3</v>
      </c>
    </row>
    <row r="88" spans="1:24" ht="12.75">
      <c r="A88">
        <v>20</v>
      </c>
      <c r="B88" s="109" t="s">
        <v>464</v>
      </c>
      <c r="C88" s="109" t="s">
        <v>259</v>
      </c>
      <c r="D88" s="109" t="s">
        <v>193</v>
      </c>
      <c r="E88" s="10">
        <v>2005</v>
      </c>
      <c r="F88" s="110">
        <v>35</v>
      </c>
      <c r="G88" s="110"/>
      <c r="H88" s="111"/>
      <c r="I88" s="192"/>
      <c r="J88" s="111"/>
      <c r="K88" s="111"/>
      <c r="L88" s="111"/>
      <c r="M88" s="111"/>
      <c r="N88" s="111"/>
      <c r="O88" s="111"/>
      <c r="P88" s="111"/>
      <c r="Q88" s="111"/>
      <c r="R88" s="111"/>
      <c r="S88" s="111">
        <v>1</v>
      </c>
      <c r="T88" s="111"/>
      <c r="U88" s="111"/>
      <c r="V88" s="10"/>
      <c r="X88" s="72">
        <f t="shared" si="3"/>
        <v>1</v>
      </c>
    </row>
    <row r="89" spans="1:24" ht="12.75">
      <c r="A89">
        <v>21</v>
      </c>
      <c r="B89" s="109" t="s">
        <v>456</v>
      </c>
      <c r="C89" s="109" t="s">
        <v>243</v>
      </c>
      <c r="D89" s="109" t="s">
        <v>186</v>
      </c>
      <c r="E89" s="10">
        <v>2005</v>
      </c>
      <c r="F89" s="110">
        <v>19.6</v>
      </c>
      <c r="G89" s="110"/>
      <c r="H89" s="111"/>
      <c r="I89" s="192"/>
      <c r="J89" s="111"/>
      <c r="K89" s="111"/>
      <c r="L89" s="111"/>
      <c r="M89" s="111"/>
      <c r="N89" s="111"/>
      <c r="O89" s="111"/>
      <c r="P89" s="111"/>
      <c r="Q89" s="111"/>
      <c r="R89" s="111"/>
      <c r="S89" s="111">
        <v>1</v>
      </c>
      <c r="T89" s="111"/>
      <c r="U89" s="111"/>
      <c r="V89" s="10"/>
      <c r="X89" s="72">
        <f t="shared" si="3"/>
        <v>1</v>
      </c>
    </row>
    <row r="90" spans="1:24" ht="12.75">
      <c r="A90">
        <v>22</v>
      </c>
      <c r="B90" s="109" t="s">
        <v>321</v>
      </c>
      <c r="C90" s="109" t="s">
        <v>322</v>
      </c>
      <c r="D90" s="109" t="s">
        <v>197</v>
      </c>
      <c r="E90" s="10">
        <v>2005</v>
      </c>
      <c r="F90" s="110">
        <v>29.5</v>
      </c>
      <c r="G90" s="110"/>
      <c r="H90" s="111"/>
      <c r="I90" s="192"/>
      <c r="J90" s="111">
        <v>1</v>
      </c>
      <c r="K90" s="111"/>
      <c r="L90" s="111"/>
      <c r="M90" s="111"/>
      <c r="N90" s="111"/>
      <c r="O90" s="111"/>
      <c r="P90" s="111"/>
      <c r="Q90" s="111"/>
      <c r="R90" s="111"/>
      <c r="S90" s="111"/>
      <c r="T90" s="111"/>
      <c r="U90" s="111"/>
      <c r="V90" s="10"/>
      <c r="X90" s="72">
        <f t="shared" si="3"/>
        <v>1</v>
      </c>
    </row>
    <row r="91" spans="1:24" ht="12.75">
      <c r="A91">
        <v>23</v>
      </c>
      <c r="B91" s="109" t="s">
        <v>196</v>
      </c>
      <c r="C91" s="109" t="s">
        <v>101</v>
      </c>
      <c r="D91" s="109" t="s">
        <v>197</v>
      </c>
      <c r="E91" s="10">
        <v>2005</v>
      </c>
      <c r="F91" s="110">
        <v>25.2</v>
      </c>
      <c r="G91" s="110">
        <v>24.4</v>
      </c>
      <c r="H91" s="111">
        <v>1</v>
      </c>
      <c r="I91" s="192"/>
      <c r="J91" s="111">
        <v>1</v>
      </c>
      <c r="K91" s="111"/>
      <c r="L91" s="111"/>
      <c r="M91" s="111"/>
      <c r="N91" s="111"/>
      <c r="O91" s="111"/>
      <c r="P91" s="111"/>
      <c r="Q91" s="111"/>
      <c r="R91" s="111"/>
      <c r="S91" s="111"/>
      <c r="T91" s="111"/>
      <c r="U91" s="111"/>
      <c r="V91" s="10"/>
      <c r="X91" s="72">
        <f t="shared" si="3"/>
        <v>2</v>
      </c>
    </row>
    <row r="92" spans="1:24" ht="12.75">
      <c r="A92">
        <v>24</v>
      </c>
      <c r="B92" s="109" t="s">
        <v>194</v>
      </c>
      <c r="C92" s="109" t="s">
        <v>96</v>
      </c>
      <c r="D92" s="109" t="s">
        <v>174</v>
      </c>
      <c r="E92" s="10">
        <v>2005</v>
      </c>
      <c r="F92" s="110">
        <v>31.5</v>
      </c>
      <c r="G92" s="110">
        <v>24.4</v>
      </c>
      <c r="H92" s="111">
        <v>1</v>
      </c>
      <c r="I92" s="192"/>
      <c r="J92" s="111"/>
      <c r="K92" s="111"/>
      <c r="L92" s="111"/>
      <c r="M92" s="111"/>
      <c r="N92" s="111" t="s">
        <v>343</v>
      </c>
      <c r="O92" s="111"/>
      <c r="P92" s="111"/>
      <c r="Q92" s="111"/>
      <c r="R92" s="111"/>
      <c r="S92" s="111">
        <v>1</v>
      </c>
      <c r="T92" s="111"/>
      <c r="U92" s="111"/>
      <c r="V92" s="10"/>
      <c r="X92" s="72">
        <f t="shared" si="3"/>
        <v>2</v>
      </c>
    </row>
    <row r="93" spans="1:24" ht="12.75">
      <c r="A93">
        <v>25</v>
      </c>
      <c r="B93" s="109" t="s">
        <v>325</v>
      </c>
      <c r="C93" s="109" t="s">
        <v>326</v>
      </c>
      <c r="D93" s="109" t="s">
        <v>97</v>
      </c>
      <c r="E93" s="10">
        <v>2005</v>
      </c>
      <c r="F93" s="110">
        <v>24.7</v>
      </c>
      <c r="G93" s="110"/>
      <c r="H93" s="111"/>
      <c r="I93" s="192"/>
      <c r="J93" s="111">
        <v>1</v>
      </c>
      <c r="K93" s="111"/>
      <c r="L93" s="111"/>
      <c r="M93" s="111"/>
      <c r="N93" s="111"/>
      <c r="O93" s="111"/>
      <c r="P93" s="111"/>
      <c r="Q93" s="111"/>
      <c r="R93" s="111"/>
      <c r="S93" s="126"/>
      <c r="T93" s="111"/>
      <c r="U93" s="111"/>
      <c r="V93" s="10"/>
      <c r="X93" s="72">
        <f t="shared" si="3"/>
        <v>1</v>
      </c>
    </row>
    <row r="94" spans="1:24" ht="12.75">
      <c r="A94">
        <v>26</v>
      </c>
      <c r="B94" s="109" t="s">
        <v>327</v>
      </c>
      <c r="C94" s="109" t="s">
        <v>328</v>
      </c>
      <c r="D94" s="109" t="s">
        <v>116</v>
      </c>
      <c r="E94" s="10">
        <v>2005</v>
      </c>
      <c r="F94" s="110">
        <v>26.9</v>
      </c>
      <c r="G94" s="110">
        <v>26.9</v>
      </c>
      <c r="H94" s="111"/>
      <c r="I94" s="192"/>
      <c r="J94" s="111">
        <v>1</v>
      </c>
      <c r="K94" s="111"/>
      <c r="L94" s="111"/>
      <c r="M94" s="111"/>
      <c r="N94" s="111"/>
      <c r="O94" s="111"/>
      <c r="P94" s="111"/>
      <c r="Q94" s="111"/>
      <c r="R94" s="111"/>
      <c r="S94" s="111">
        <v>1</v>
      </c>
      <c r="T94" s="111"/>
      <c r="U94" s="111"/>
      <c r="V94" s="10"/>
      <c r="X94" s="72">
        <f t="shared" si="3"/>
        <v>2</v>
      </c>
    </row>
    <row r="95" spans="1:24" ht="12.75">
      <c r="A95">
        <v>27</v>
      </c>
      <c r="B95" s="109" t="s">
        <v>454</v>
      </c>
      <c r="C95" s="109" t="s">
        <v>455</v>
      </c>
      <c r="D95" s="109" t="s">
        <v>193</v>
      </c>
      <c r="E95" s="10">
        <v>2005</v>
      </c>
      <c r="F95" s="110">
        <v>35</v>
      </c>
      <c r="G95" s="110"/>
      <c r="H95" s="111"/>
      <c r="I95" s="192"/>
      <c r="J95" s="111"/>
      <c r="K95" s="111"/>
      <c r="L95" s="111"/>
      <c r="M95" s="111"/>
      <c r="N95" s="111"/>
      <c r="O95" s="111"/>
      <c r="P95" s="111"/>
      <c r="Q95" s="111"/>
      <c r="R95" s="111"/>
      <c r="S95" s="111">
        <v>1</v>
      </c>
      <c r="T95" s="111"/>
      <c r="U95" s="111"/>
      <c r="V95" s="10"/>
      <c r="X95" s="72">
        <f t="shared" si="3"/>
        <v>1</v>
      </c>
    </row>
    <row r="96" spans="1:24" ht="12.75">
      <c r="A96">
        <v>28</v>
      </c>
      <c r="B96" s="109" t="s">
        <v>465</v>
      </c>
      <c r="C96" s="109" t="s">
        <v>466</v>
      </c>
      <c r="D96" s="109" t="s">
        <v>407</v>
      </c>
      <c r="E96" s="10">
        <v>2005</v>
      </c>
      <c r="F96" s="110">
        <v>34.5</v>
      </c>
      <c r="G96" s="110"/>
      <c r="H96" s="111"/>
      <c r="I96" s="192"/>
      <c r="J96" s="111"/>
      <c r="K96" s="111"/>
      <c r="L96" s="111"/>
      <c r="M96" s="111"/>
      <c r="N96" s="111"/>
      <c r="O96" s="111"/>
      <c r="P96" s="111"/>
      <c r="Q96" s="111"/>
      <c r="R96" s="111"/>
      <c r="S96" s="111">
        <v>1</v>
      </c>
      <c r="T96" s="111"/>
      <c r="U96" s="111"/>
      <c r="V96" s="10"/>
      <c r="X96" s="72">
        <f t="shared" si="3"/>
        <v>1</v>
      </c>
    </row>
    <row r="97" spans="1:24" ht="12.75">
      <c r="A97">
        <v>29</v>
      </c>
      <c r="B97" s="109" t="s">
        <v>172</v>
      </c>
      <c r="C97" s="109" t="s">
        <v>173</v>
      </c>
      <c r="D97" s="109" t="s">
        <v>174</v>
      </c>
      <c r="E97" s="10">
        <v>2005</v>
      </c>
      <c r="F97" s="110">
        <v>20.8</v>
      </c>
      <c r="G97" s="110">
        <v>19.6</v>
      </c>
      <c r="H97" s="111">
        <v>1</v>
      </c>
      <c r="I97" s="192"/>
      <c r="J97" s="111"/>
      <c r="K97" s="111"/>
      <c r="L97" s="111"/>
      <c r="M97" s="111"/>
      <c r="N97" s="111"/>
      <c r="O97" s="111"/>
      <c r="P97" s="111"/>
      <c r="Q97" s="111"/>
      <c r="R97" s="111"/>
      <c r="S97" s="111">
        <v>1</v>
      </c>
      <c r="T97" s="111"/>
      <c r="U97" s="111"/>
      <c r="V97" s="10"/>
      <c r="X97" s="72">
        <f t="shared" si="3"/>
        <v>2</v>
      </c>
    </row>
    <row r="98" spans="1:24" ht="12.75">
      <c r="A98">
        <v>30</v>
      </c>
      <c r="B98" s="109" t="s">
        <v>226</v>
      </c>
      <c r="C98" s="109" t="s">
        <v>227</v>
      </c>
      <c r="D98" s="109" t="s">
        <v>102</v>
      </c>
      <c r="E98" s="10">
        <v>2005</v>
      </c>
      <c r="F98" s="110">
        <v>18.4</v>
      </c>
      <c r="G98" s="110">
        <v>15</v>
      </c>
      <c r="H98" s="111"/>
      <c r="I98" s="192">
        <v>1</v>
      </c>
      <c r="J98" s="111">
        <v>1</v>
      </c>
      <c r="K98" s="111">
        <v>10</v>
      </c>
      <c r="L98" s="111">
        <v>1</v>
      </c>
      <c r="M98" s="111"/>
      <c r="N98" s="111" t="s">
        <v>343</v>
      </c>
      <c r="O98" s="111"/>
      <c r="P98" s="111"/>
      <c r="Q98" s="111">
        <v>1</v>
      </c>
      <c r="R98" s="111"/>
      <c r="S98" s="111">
        <v>4</v>
      </c>
      <c r="T98" s="111"/>
      <c r="U98" s="111"/>
      <c r="V98" s="10"/>
      <c r="X98" s="72">
        <f t="shared" si="3"/>
        <v>18</v>
      </c>
    </row>
    <row r="99" spans="1:24" ht="12.75">
      <c r="A99">
        <v>31</v>
      </c>
      <c r="B99" s="109" t="s">
        <v>228</v>
      </c>
      <c r="C99" s="109" t="s">
        <v>229</v>
      </c>
      <c r="D99" s="109" t="s">
        <v>117</v>
      </c>
      <c r="E99" s="10">
        <v>2005</v>
      </c>
      <c r="F99" s="110">
        <v>20.9</v>
      </c>
      <c r="G99" s="110">
        <v>22.5</v>
      </c>
      <c r="H99" s="111"/>
      <c r="I99" s="192">
        <v>1</v>
      </c>
      <c r="J99" s="111">
        <v>1</v>
      </c>
      <c r="K99" s="111"/>
      <c r="L99" s="111"/>
      <c r="M99" s="111"/>
      <c r="N99" s="111"/>
      <c r="O99" s="111"/>
      <c r="P99" s="111"/>
      <c r="Q99" s="111">
        <v>1</v>
      </c>
      <c r="R99" s="111"/>
      <c r="S99" s="111"/>
      <c r="T99" s="111"/>
      <c r="U99" s="111"/>
      <c r="V99" s="10"/>
      <c r="X99" s="72">
        <f t="shared" si="3"/>
        <v>3</v>
      </c>
    </row>
    <row r="100" spans="1:24" ht="12.75">
      <c r="A100">
        <v>32</v>
      </c>
      <c r="B100" s="109" t="s">
        <v>467</v>
      </c>
      <c r="C100" s="109" t="s">
        <v>353</v>
      </c>
      <c r="D100" s="109" t="s">
        <v>407</v>
      </c>
      <c r="E100" s="10">
        <v>2005</v>
      </c>
      <c r="F100" s="110">
        <v>54</v>
      </c>
      <c r="G100" s="110"/>
      <c r="H100" s="111"/>
      <c r="I100" s="192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>
        <v>1</v>
      </c>
      <c r="T100" s="111"/>
      <c r="U100" s="111"/>
      <c r="V100" s="10"/>
      <c r="X100" s="72">
        <f t="shared" si="3"/>
        <v>1</v>
      </c>
    </row>
    <row r="101" spans="1:24" ht="12.75">
      <c r="A101">
        <v>33</v>
      </c>
      <c r="B101" s="109" t="s">
        <v>459</v>
      </c>
      <c r="C101" s="109" t="s">
        <v>398</v>
      </c>
      <c r="D101" s="109" t="s">
        <v>193</v>
      </c>
      <c r="E101" s="10">
        <v>2005</v>
      </c>
      <c r="F101" s="110">
        <v>25.6</v>
      </c>
      <c r="G101" s="110"/>
      <c r="H101" s="111"/>
      <c r="I101" s="192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>
        <v>1</v>
      </c>
      <c r="T101" s="111"/>
      <c r="U101" s="111"/>
      <c r="V101" s="10"/>
      <c r="X101" s="72">
        <f t="shared" si="3"/>
        <v>1</v>
      </c>
    </row>
    <row r="102" spans="1:24" ht="12.75">
      <c r="A102">
        <v>34</v>
      </c>
      <c r="B102" s="109" t="s">
        <v>333</v>
      </c>
      <c r="C102" s="109" t="s">
        <v>334</v>
      </c>
      <c r="D102" s="109" t="s">
        <v>286</v>
      </c>
      <c r="E102" s="10">
        <v>2005</v>
      </c>
      <c r="F102" s="110">
        <v>32</v>
      </c>
      <c r="G102" s="110">
        <v>25.6</v>
      </c>
      <c r="H102" s="111"/>
      <c r="I102" s="192"/>
      <c r="J102" s="111">
        <v>1</v>
      </c>
      <c r="K102" s="111"/>
      <c r="L102" s="111"/>
      <c r="M102" s="111"/>
      <c r="N102" s="111"/>
      <c r="O102" s="111"/>
      <c r="P102" s="111"/>
      <c r="Q102" s="111"/>
      <c r="R102" s="111"/>
      <c r="S102" s="126">
        <v>1</v>
      </c>
      <c r="T102" s="111"/>
      <c r="U102" s="111"/>
      <c r="V102" s="10"/>
      <c r="X102" s="72">
        <f t="shared" si="3"/>
        <v>2</v>
      </c>
    </row>
    <row r="103" spans="1:24" ht="12.75">
      <c r="A103">
        <v>35</v>
      </c>
      <c r="B103" s="109" t="s">
        <v>318</v>
      </c>
      <c r="C103" s="109" t="s">
        <v>259</v>
      </c>
      <c r="D103" s="109" t="s">
        <v>116</v>
      </c>
      <c r="E103" s="10">
        <v>2005</v>
      </c>
      <c r="F103" s="110">
        <v>18.4</v>
      </c>
      <c r="G103" s="110">
        <v>18.5</v>
      </c>
      <c r="H103" s="111"/>
      <c r="I103" s="192"/>
      <c r="J103" s="111">
        <v>1</v>
      </c>
      <c r="K103" s="111"/>
      <c r="L103" s="111"/>
      <c r="M103" s="111"/>
      <c r="N103" s="111"/>
      <c r="O103" s="111"/>
      <c r="P103" s="111"/>
      <c r="Q103" s="111">
        <v>1</v>
      </c>
      <c r="R103" s="111"/>
      <c r="S103" s="111">
        <v>1</v>
      </c>
      <c r="T103" s="111"/>
      <c r="U103" s="111"/>
      <c r="V103" s="10"/>
      <c r="X103" s="72">
        <f t="shared" si="3"/>
        <v>3</v>
      </c>
    </row>
    <row r="104" spans="1:24" ht="12.75">
      <c r="A104">
        <v>36</v>
      </c>
      <c r="B104" s="109" t="s">
        <v>330</v>
      </c>
      <c r="C104" s="109" t="s">
        <v>331</v>
      </c>
      <c r="D104" s="109" t="s">
        <v>116</v>
      </c>
      <c r="E104" s="10">
        <v>2005</v>
      </c>
      <c r="F104" s="110">
        <v>29</v>
      </c>
      <c r="G104" s="110">
        <v>25.6</v>
      </c>
      <c r="H104" s="111"/>
      <c r="I104" s="192"/>
      <c r="J104" s="111">
        <v>1</v>
      </c>
      <c r="K104" s="111"/>
      <c r="L104" s="111"/>
      <c r="M104" s="111"/>
      <c r="N104" s="111" t="s">
        <v>343</v>
      </c>
      <c r="O104" s="111"/>
      <c r="P104" s="111"/>
      <c r="Q104" s="111">
        <v>1</v>
      </c>
      <c r="R104" s="111"/>
      <c r="S104" s="111">
        <v>1</v>
      </c>
      <c r="T104" s="111"/>
      <c r="U104" s="111"/>
      <c r="V104" s="10"/>
      <c r="X104" s="72">
        <f t="shared" si="3"/>
        <v>3</v>
      </c>
    </row>
    <row r="105" spans="1:24" ht="12.75">
      <c r="A105">
        <v>37</v>
      </c>
      <c r="B105" s="109" t="s">
        <v>175</v>
      </c>
      <c r="C105" s="109" t="s">
        <v>101</v>
      </c>
      <c r="D105" s="109" t="s">
        <v>102</v>
      </c>
      <c r="E105" s="10">
        <v>2005</v>
      </c>
      <c r="F105" s="110">
        <v>14.5</v>
      </c>
      <c r="G105" s="110">
        <v>9.5</v>
      </c>
      <c r="H105" s="111">
        <v>1</v>
      </c>
      <c r="I105" s="192">
        <v>8</v>
      </c>
      <c r="J105" s="111">
        <v>1</v>
      </c>
      <c r="K105" s="111">
        <v>10</v>
      </c>
      <c r="L105" s="111">
        <v>10</v>
      </c>
      <c r="M105" s="111">
        <v>20</v>
      </c>
      <c r="N105" s="111" t="s">
        <v>343</v>
      </c>
      <c r="O105" s="111">
        <v>10</v>
      </c>
      <c r="P105" s="111">
        <v>60</v>
      </c>
      <c r="Q105" s="111"/>
      <c r="R105" s="111"/>
      <c r="S105" s="111">
        <v>8</v>
      </c>
      <c r="T105" s="111"/>
      <c r="U105" s="111"/>
      <c r="V105" s="10"/>
      <c r="X105" s="72">
        <f t="shared" si="3"/>
        <v>128</v>
      </c>
    </row>
    <row r="106" spans="1:24" ht="12.75">
      <c r="A106">
        <v>38</v>
      </c>
      <c r="B106" s="109" t="s">
        <v>223</v>
      </c>
      <c r="C106" s="109" t="s">
        <v>224</v>
      </c>
      <c r="D106" s="109" t="s">
        <v>225</v>
      </c>
      <c r="E106" s="10">
        <v>2005</v>
      </c>
      <c r="F106" s="110">
        <v>11.7</v>
      </c>
      <c r="G106" s="110">
        <v>10.7</v>
      </c>
      <c r="H106" s="111"/>
      <c r="I106" s="192">
        <v>10</v>
      </c>
      <c r="J106" s="111">
        <v>15</v>
      </c>
      <c r="K106" s="111">
        <v>10</v>
      </c>
      <c r="L106" s="111">
        <v>1</v>
      </c>
      <c r="M106" s="111">
        <v>20</v>
      </c>
      <c r="N106" s="111"/>
      <c r="O106" s="111">
        <v>10</v>
      </c>
      <c r="P106" s="111"/>
      <c r="Q106" s="111">
        <v>1</v>
      </c>
      <c r="R106" s="111"/>
      <c r="S106" s="111"/>
      <c r="T106" s="111"/>
      <c r="U106" s="111"/>
      <c r="V106" s="10"/>
      <c r="X106" s="72">
        <f t="shared" si="3"/>
        <v>67</v>
      </c>
    </row>
    <row r="107" spans="2:22" ht="12.75">
      <c r="B107" s="109"/>
      <c r="C107" s="109"/>
      <c r="D107" s="109"/>
      <c r="E107" s="10"/>
      <c r="F107" s="110"/>
      <c r="G107" s="110"/>
      <c r="H107" s="111"/>
      <c r="I107" s="192"/>
      <c r="J107" s="111"/>
      <c r="K107" s="111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  <c r="V107" s="10"/>
    </row>
    <row r="108" spans="2:11" ht="12.75">
      <c r="B108" s="109"/>
      <c r="C108" s="109"/>
      <c r="D108" s="109"/>
      <c r="E108" s="10"/>
      <c r="F108" s="110"/>
      <c r="G108" s="110"/>
      <c r="H108" s="111"/>
      <c r="J108" s="111"/>
      <c r="K108" s="111"/>
    </row>
    <row r="109" spans="6:24" ht="12.75">
      <c r="F109" s="80" t="s">
        <v>98</v>
      </c>
      <c r="G109" s="80" t="s">
        <v>99</v>
      </c>
      <c r="H109" s="73" t="s">
        <v>94</v>
      </c>
      <c r="I109" s="191" t="s">
        <v>119</v>
      </c>
      <c r="J109" s="73" t="s">
        <v>222</v>
      </c>
      <c r="K109" s="73" t="s">
        <v>357</v>
      </c>
      <c r="L109" s="73" t="s">
        <v>124</v>
      </c>
      <c r="M109" s="73" t="s">
        <v>338</v>
      </c>
      <c r="N109" s="73" t="s">
        <v>106</v>
      </c>
      <c r="O109" s="73"/>
      <c r="P109" s="73" t="s">
        <v>107</v>
      </c>
      <c r="Q109" s="73" t="s">
        <v>120</v>
      </c>
      <c r="R109" s="73"/>
      <c r="S109" s="73" t="s">
        <v>373</v>
      </c>
      <c r="T109" s="73"/>
      <c r="U109" s="73" t="s">
        <v>108</v>
      </c>
      <c r="V109" s="73" t="s">
        <v>132</v>
      </c>
      <c r="W109" s="73"/>
      <c r="X109" s="73" t="s">
        <v>0</v>
      </c>
    </row>
    <row r="110" spans="2:24" ht="12.75">
      <c r="B110" s="112" t="s">
        <v>151</v>
      </c>
      <c r="C110" s="113"/>
      <c r="D110" s="113"/>
      <c r="E110" s="113"/>
      <c r="F110" s="114"/>
      <c r="G110" s="114"/>
      <c r="H110" s="115"/>
      <c r="I110" s="193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3"/>
      <c r="W110" s="113"/>
      <c r="X110" s="115"/>
    </row>
    <row r="111" spans="1:24" ht="12.75">
      <c r="A111">
        <v>1</v>
      </c>
      <c r="B111" s="127" t="s">
        <v>278</v>
      </c>
      <c r="C111" s="109" t="s">
        <v>279</v>
      </c>
      <c r="D111" s="109" t="s">
        <v>286</v>
      </c>
      <c r="E111" s="10">
        <v>2004</v>
      </c>
      <c r="F111" s="110">
        <v>19.2</v>
      </c>
      <c r="G111" s="110">
        <v>18</v>
      </c>
      <c r="H111" s="111"/>
      <c r="I111" s="192"/>
      <c r="J111" s="111">
        <v>8</v>
      </c>
      <c r="K111" s="111"/>
      <c r="L111" s="111"/>
      <c r="M111" s="111"/>
      <c r="N111" s="111"/>
      <c r="O111" s="111"/>
      <c r="P111" s="111"/>
      <c r="Q111" s="111">
        <v>6</v>
      </c>
      <c r="R111" s="111"/>
      <c r="S111" s="126">
        <v>1</v>
      </c>
      <c r="T111" s="111"/>
      <c r="U111" s="111"/>
      <c r="V111" s="10"/>
      <c r="X111" s="72">
        <f aca="true" t="shared" si="4" ref="X111:X116">SUM(H111:W111)</f>
        <v>15</v>
      </c>
    </row>
    <row r="112" spans="1:24" ht="12.75">
      <c r="A112">
        <v>2</v>
      </c>
      <c r="B112" s="127" t="s">
        <v>274</v>
      </c>
      <c r="C112" s="109" t="s">
        <v>275</v>
      </c>
      <c r="D112" s="109" t="s">
        <v>161</v>
      </c>
      <c r="E112" s="10">
        <v>2004</v>
      </c>
      <c r="F112" s="110">
        <v>6.4</v>
      </c>
      <c r="G112" s="110">
        <v>5.8</v>
      </c>
      <c r="H112" s="111"/>
      <c r="I112" s="192"/>
      <c r="J112" s="111">
        <v>20</v>
      </c>
      <c r="K112" s="111">
        <v>10</v>
      </c>
      <c r="L112" s="111">
        <v>8</v>
      </c>
      <c r="M112" s="111">
        <v>20</v>
      </c>
      <c r="N112" s="111" t="s">
        <v>343</v>
      </c>
      <c r="O112" s="111"/>
      <c r="P112" s="111"/>
      <c r="Q112" s="111">
        <v>10</v>
      </c>
      <c r="R112" s="111"/>
      <c r="S112" s="111"/>
      <c r="T112" s="111"/>
      <c r="U112" s="111"/>
      <c r="V112" s="10"/>
      <c r="X112" s="72">
        <f t="shared" si="4"/>
        <v>68</v>
      </c>
    </row>
    <row r="113" spans="1:24" ht="12.75">
      <c r="A113">
        <v>3</v>
      </c>
      <c r="B113" s="109" t="s">
        <v>184</v>
      </c>
      <c r="C113" s="109" t="s">
        <v>185</v>
      </c>
      <c r="D113" s="109" t="s">
        <v>186</v>
      </c>
      <c r="E113" s="10">
        <v>2003</v>
      </c>
      <c r="F113" s="110">
        <v>24.8</v>
      </c>
      <c r="G113" s="110">
        <v>15.6</v>
      </c>
      <c r="H113" s="111">
        <v>1</v>
      </c>
      <c r="I113" s="192">
        <v>10</v>
      </c>
      <c r="J113" s="111">
        <v>15</v>
      </c>
      <c r="K113" s="111"/>
      <c r="L113" s="111"/>
      <c r="M113" s="111"/>
      <c r="N113" s="111"/>
      <c r="O113" s="111"/>
      <c r="P113" s="111"/>
      <c r="Q113" s="111">
        <v>1</v>
      </c>
      <c r="R113" s="111"/>
      <c r="S113" s="111"/>
      <c r="T113" s="111"/>
      <c r="U113" s="111"/>
      <c r="V113" s="10"/>
      <c r="X113" s="72">
        <f t="shared" si="4"/>
        <v>27</v>
      </c>
    </row>
    <row r="114" spans="1:24" ht="12.75">
      <c r="A114">
        <v>4</v>
      </c>
      <c r="B114" s="109" t="s">
        <v>276</v>
      </c>
      <c r="C114" s="109" t="s">
        <v>277</v>
      </c>
      <c r="D114" s="109" t="s">
        <v>197</v>
      </c>
      <c r="E114" s="10">
        <v>2003</v>
      </c>
      <c r="F114" s="110">
        <v>26</v>
      </c>
      <c r="G114" s="110">
        <v>21.6</v>
      </c>
      <c r="H114" s="111"/>
      <c r="I114" s="192"/>
      <c r="J114" s="111">
        <v>10</v>
      </c>
      <c r="K114" s="111"/>
      <c r="L114" s="111"/>
      <c r="M114" s="111"/>
      <c r="N114" s="111"/>
      <c r="O114" s="111"/>
      <c r="P114" s="111"/>
      <c r="Q114" s="111">
        <v>1</v>
      </c>
      <c r="R114" s="111"/>
      <c r="S114" s="111"/>
      <c r="T114" s="111"/>
      <c r="U114" s="111"/>
      <c r="V114" s="10"/>
      <c r="X114" s="72">
        <f t="shared" si="4"/>
        <v>11</v>
      </c>
    </row>
    <row r="115" spans="1:24" ht="12.75">
      <c r="A115">
        <v>5</v>
      </c>
      <c r="B115" s="109" t="s">
        <v>248</v>
      </c>
      <c r="C115" s="109" t="s">
        <v>249</v>
      </c>
      <c r="D115" s="109" t="s">
        <v>245</v>
      </c>
      <c r="E115" s="10">
        <v>2003</v>
      </c>
      <c r="F115" s="110">
        <v>25.2</v>
      </c>
      <c r="G115" s="110">
        <v>23.2</v>
      </c>
      <c r="H115" s="111"/>
      <c r="I115" s="192">
        <v>8</v>
      </c>
      <c r="J115" s="111">
        <v>6</v>
      </c>
      <c r="K115" s="111"/>
      <c r="L115" s="111"/>
      <c r="M115" s="111"/>
      <c r="N115" s="111"/>
      <c r="O115" s="111"/>
      <c r="P115" s="111"/>
      <c r="Q115" s="111">
        <v>8</v>
      </c>
      <c r="R115" s="111"/>
      <c r="S115" s="126"/>
      <c r="T115" s="111"/>
      <c r="U115" s="111"/>
      <c r="V115" s="10"/>
      <c r="X115" s="72">
        <f t="shared" si="4"/>
        <v>22</v>
      </c>
    </row>
    <row r="116" spans="1:24" ht="12.75">
      <c r="A116">
        <v>6</v>
      </c>
      <c r="B116" s="109" t="s">
        <v>214</v>
      </c>
      <c r="C116" s="109" t="s">
        <v>215</v>
      </c>
      <c r="D116" s="109" t="s">
        <v>216</v>
      </c>
      <c r="E116" s="10">
        <v>2003</v>
      </c>
      <c r="F116" s="110">
        <v>35.4</v>
      </c>
      <c r="G116" s="110"/>
      <c r="H116" s="111">
        <v>1</v>
      </c>
      <c r="I116" s="192"/>
      <c r="J116" s="111"/>
      <c r="K116" s="111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  <c r="V116" s="10"/>
      <c r="X116" s="72">
        <f t="shared" si="4"/>
        <v>1</v>
      </c>
    </row>
    <row r="117" spans="2:22" ht="12.75">
      <c r="B117" s="109"/>
      <c r="C117" s="109"/>
      <c r="D117" s="109"/>
      <c r="E117" s="10"/>
      <c r="F117" s="110"/>
      <c r="G117" s="110"/>
      <c r="H117" s="111"/>
      <c r="I117" s="192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0"/>
    </row>
    <row r="118" spans="2:24" ht="12.75">
      <c r="B118" s="71"/>
      <c r="C118" s="71"/>
      <c r="D118" s="71"/>
      <c r="F118" s="80" t="s">
        <v>98</v>
      </c>
      <c r="G118" s="80" t="s">
        <v>99</v>
      </c>
      <c r="H118" s="73" t="s">
        <v>94</v>
      </c>
      <c r="I118" s="191" t="s">
        <v>119</v>
      </c>
      <c r="J118" s="73" t="s">
        <v>222</v>
      </c>
      <c r="K118" s="73" t="s">
        <v>357</v>
      </c>
      <c r="L118" s="73" t="s">
        <v>124</v>
      </c>
      <c r="M118" s="73" t="s">
        <v>338</v>
      </c>
      <c r="N118" s="73" t="s">
        <v>106</v>
      </c>
      <c r="O118" s="73"/>
      <c r="P118" s="73" t="s">
        <v>107</v>
      </c>
      <c r="Q118" s="73" t="s">
        <v>120</v>
      </c>
      <c r="R118" s="73"/>
      <c r="S118" s="73" t="s">
        <v>373</v>
      </c>
      <c r="T118" s="73"/>
      <c r="U118" s="73" t="s">
        <v>108</v>
      </c>
      <c r="V118" s="73" t="s">
        <v>132</v>
      </c>
      <c r="W118" s="73"/>
      <c r="X118" s="73" t="s">
        <v>0</v>
      </c>
    </row>
    <row r="119" spans="2:24" ht="12.75">
      <c r="B119" s="117" t="s">
        <v>152</v>
      </c>
      <c r="C119" s="118"/>
      <c r="D119" s="118"/>
      <c r="E119" s="118"/>
      <c r="F119" s="119"/>
      <c r="G119" s="119"/>
      <c r="H119" s="120"/>
      <c r="I119" s="195"/>
      <c r="J119" s="120"/>
      <c r="K119" s="120"/>
      <c r="L119" s="120"/>
      <c r="M119" s="120"/>
      <c r="N119" s="120"/>
      <c r="O119" s="120"/>
      <c r="P119" s="120"/>
      <c r="Q119" s="120"/>
      <c r="R119" s="120"/>
      <c r="S119" s="120"/>
      <c r="T119" s="120"/>
      <c r="U119" s="120"/>
      <c r="V119" s="118"/>
      <c r="W119" s="118"/>
      <c r="X119" s="120"/>
    </row>
    <row r="120" spans="1:24" ht="12.75">
      <c r="A120">
        <v>1</v>
      </c>
      <c r="B120" s="127" t="s">
        <v>198</v>
      </c>
      <c r="C120" s="109" t="s">
        <v>199</v>
      </c>
      <c r="D120" s="109" t="s">
        <v>116</v>
      </c>
      <c r="E120" s="10">
        <v>2004</v>
      </c>
      <c r="F120" s="110">
        <v>21.6</v>
      </c>
      <c r="G120" s="110">
        <v>16.6</v>
      </c>
      <c r="H120" s="111">
        <v>1</v>
      </c>
      <c r="I120" s="192">
        <v>1</v>
      </c>
      <c r="J120" s="111">
        <v>1</v>
      </c>
      <c r="K120" s="111"/>
      <c r="L120" s="111"/>
      <c r="M120" s="111"/>
      <c r="N120" s="111" t="s">
        <v>343</v>
      </c>
      <c r="O120" s="111"/>
      <c r="P120" s="111"/>
      <c r="Q120" s="111">
        <v>1</v>
      </c>
      <c r="R120" s="111"/>
      <c r="S120" s="126">
        <v>1</v>
      </c>
      <c r="T120" s="111"/>
      <c r="U120" s="111"/>
      <c r="V120" s="10"/>
      <c r="X120" s="72">
        <f aca="true" t="shared" si="5" ref="X120:X157">SUM(H120:W120)</f>
        <v>5</v>
      </c>
    </row>
    <row r="121" spans="1:24" ht="12.75">
      <c r="A121">
        <v>2</v>
      </c>
      <c r="B121" s="127" t="s">
        <v>280</v>
      </c>
      <c r="C121" s="109" t="s">
        <v>281</v>
      </c>
      <c r="D121" s="109" t="s">
        <v>225</v>
      </c>
      <c r="E121" s="10">
        <v>2004</v>
      </c>
      <c r="F121" s="110">
        <v>9.8</v>
      </c>
      <c r="G121" s="110">
        <v>8.1</v>
      </c>
      <c r="H121" s="111"/>
      <c r="I121" s="192"/>
      <c r="J121" s="111">
        <v>6</v>
      </c>
      <c r="K121" s="111">
        <v>10</v>
      </c>
      <c r="L121" s="111">
        <v>1</v>
      </c>
      <c r="M121" s="111"/>
      <c r="N121" s="111"/>
      <c r="O121" s="111"/>
      <c r="P121" s="111"/>
      <c r="Q121" s="111">
        <v>1</v>
      </c>
      <c r="R121" s="111"/>
      <c r="S121" s="111"/>
      <c r="T121" s="111"/>
      <c r="U121" s="111"/>
      <c r="V121" s="10"/>
      <c r="X121" s="72">
        <f t="shared" si="5"/>
        <v>18</v>
      </c>
    </row>
    <row r="122" spans="1:24" ht="12.75">
      <c r="A122">
        <v>3</v>
      </c>
      <c r="B122" s="127" t="s">
        <v>242</v>
      </c>
      <c r="C122" s="109" t="s">
        <v>243</v>
      </c>
      <c r="D122" s="109" t="s">
        <v>174</v>
      </c>
      <c r="E122" s="10">
        <v>2004</v>
      </c>
      <c r="F122" s="110">
        <v>11.9</v>
      </c>
      <c r="G122" s="110">
        <v>6.9</v>
      </c>
      <c r="H122" s="111"/>
      <c r="I122" s="192">
        <v>1</v>
      </c>
      <c r="J122" s="111">
        <v>1</v>
      </c>
      <c r="K122" s="111"/>
      <c r="L122" s="111"/>
      <c r="M122" s="111"/>
      <c r="N122" s="111" t="s">
        <v>343</v>
      </c>
      <c r="O122" s="111"/>
      <c r="P122" s="111"/>
      <c r="Q122" s="111">
        <v>1</v>
      </c>
      <c r="R122" s="111"/>
      <c r="S122" s="111">
        <v>4</v>
      </c>
      <c r="T122" s="111"/>
      <c r="U122" s="111"/>
      <c r="V122" s="10"/>
      <c r="X122" s="72">
        <f t="shared" si="5"/>
        <v>7</v>
      </c>
    </row>
    <row r="123" spans="1:24" ht="12.75">
      <c r="A123">
        <v>4</v>
      </c>
      <c r="B123" s="127" t="s">
        <v>195</v>
      </c>
      <c r="C123" s="109" t="s">
        <v>190</v>
      </c>
      <c r="D123" s="109" t="s">
        <v>186</v>
      </c>
      <c r="E123" s="10">
        <v>2004</v>
      </c>
      <c r="F123" s="110">
        <v>35</v>
      </c>
      <c r="G123" s="110"/>
      <c r="H123" s="111">
        <v>1</v>
      </c>
      <c r="I123" s="192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0"/>
      <c r="X123" s="72">
        <f t="shared" si="5"/>
        <v>1</v>
      </c>
    </row>
    <row r="124" spans="1:24" ht="12.75">
      <c r="A124">
        <v>5</v>
      </c>
      <c r="B124" s="127" t="s">
        <v>346</v>
      </c>
      <c r="C124" s="109" t="s">
        <v>347</v>
      </c>
      <c r="D124" s="109" t="s">
        <v>186</v>
      </c>
      <c r="E124" s="10">
        <v>2004</v>
      </c>
      <c r="F124" s="110">
        <v>22</v>
      </c>
      <c r="G124" s="110"/>
      <c r="H124" s="111"/>
      <c r="I124" s="192"/>
      <c r="J124" s="111"/>
      <c r="K124" s="111"/>
      <c r="L124" s="111"/>
      <c r="M124" s="111"/>
      <c r="N124" s="111" t="s">
        <v>343</v>
      </c>
      <c r="O124" s="111"/>
      <c r="P124" s="111"/>
      <c r="Q124" s="111"/>
      <c r="R124" s="111"/>
      <c r="S124" s="111"/>
      <c r="T124" s="111"/>
      <c r="U124" s="111"/>
      <c r="V124" s="10"/>
      <c r="X124" s="72">
        <f t="shared" si="5"/>
        <v>0</v>
      </c>
    </row>
    <row r="125" spans="1:24" ht="12.75">
      <c r="A125">
        <v>6</v>
      </c>
      <c r="B125" s="127" t="s">
        <v>176</v>
      </c>
      <c r="C125" s="109" t="s">
        <v>177</v>
      </c>
      <c r="D125" s="109" t="s">
        <v>117</v>
      </c>
      <c r="E125" s="10">
        <v>2004</v>
      </c>
      <c r="F125" s="110">
        <v>21.2</v>
      </c>
      <c r="G125" s="110"/>
      <c r="H125" s="111">
        <v>1</v>
      </c>
      <c r="I125" s="192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0"/>
      <c r="X125" s="72">
        <f t="shared" si="5"/>
        <v>1</v>
      </c>
    </row>
    <row r="126" spans="1:24" ht="12.75">
      <c r="A126">
        <v>7</v>
      </c>
      <c r="B126" s="127" t="s">
        <v>211</v>
      </c>
      <c r="C126" s="109" t="s">
        <v>212</v>
      </c>
      <c r="D126" s="109" t="s">
        <v>213</v>
      </c>
      <c r="E126" s="10">
        <v>2004</v>
      </c>
      <c r="F126" s="110">
        <v>24</v>
      </c>
      <c r="G126" s="110"/>
      <c r="H126" s="111">
        <v>1</v>
      </c>
      <c r="I126" s="192"/>
      <c r="J126" s="111"/>
      <c r="K126" s="111"/>
      <c r="L126" s="111"/>
      <c r="M126" s="111"/>
      <c r="N126" s="111"/>
      <c r="O126" s="111"/>
      <c r="P126" s="111"/>
      <c r="Q126" s="111"/>
      <c r="R126" s="111"/>
      <c r="S126" s="126"/>
      <c r="T126" s="111"/>
      <c r="U126" s="111"/>
      <c r="V126" s="10"/>
      <c r="X126" s="72">
        <f t="shared" si="5"/>
        <v>1</v>
      </c>
    </row>
    <row r="127" spans="1:24" ht="12.75">
      <c r="A127">
        <v>8</v>
      </c>
      <c r="B127" s="127" t="s">
        <v>155</v>
      </c>
      <c r="C127" s="109" t="s">
        <v>100</v>
      </c>
      <c r="D127" s="109" t="s">
        <v>117</v>
      </c>
      <c r="E127" s="10">
        <v>2004</v>
      </c>
      <c r="F127" s="110">
        <v>4.7</v>
      </c>
      <c r="G127" s="110">
        <v>4.8</v>
      </c>
      <c r="H127" s="111">
        <v>10</v>
      </c>
      <c r="I127" s="192">
        <v>20</v>
      </c>
      <c r="J127" s="111">
        <v>20</v>
      </c>
      <c r="K127" s="111">
        <v>10</v>
      </c>
      <c r="L127" s="111">
        <v>15</v>
      </c>
      <c r="M127" s="111">
        <v>20</v>
      </c>
      <c r="N127" s="111" t="s">
        <v>343</v>
      </c>
      <c r="O127" s="111"/>
      <c r="P127" s="111">
        <v>10</v>
      </c>
      <c r="Q127" s="111"/>
      <c r="R127" s="111"/>
      <c r="S127" s="126">
        <v>10</v>
      </c>
      <c r="T127" s="111"/>
      <c r="U127" s="111"/>
      <c r="V127" s="10"/>
      <c r="X127" s="72">
        <f t="shared" si="5"/>
        <v>115</v>
      </c>
    </row>
    <row r="128" spans="1:24" ht="12.75">
      <c r="A128">
        <v>9</v>
      </c>
      <c r="B128" s="127" t="s">
        <v>162</v>
      </c>
      <c r="C128" s="109" t="s">
        <v>164</v>
      </c>
      <c r="D128" s="109" t="s">
        <v>161</v>
      </c>
      <c r="E128" s="10">
        <v>2004</v>
      </c>
      <c r="F128" s="110">
        <v>10.6</v>
      </c>
      <c r="G128" s="110">
        <v>9</v>
      </c>
      <c r="H128" s="111">
        <v>1</v>
      </c>
      <c r="I128" s="192"/>
      <c r="J128" s="111">
        <v>1</v>
      </c>
      <c r="K128" s="111"/>
      <c r="L128" s="111"/>
      <c r="M128" s="111"/>
      <c r="N128" s="111"/>
      <c r="O128" s="111"/>
      <c r="P128" s="111"/>
      <c r="Q128" s="111">
        <v>1</v>
      </c>
      <c r="R128" s="111"/>
      <c r="S128" s="126">
        <v>2</v>
      </c>
      <c r="T128" s="111"/>
      <c r="U128" s="111"/>
      <c r="V128" s="10"/>
      <c r="X128" s="72">
        <f t="shared" si="5"/>
        <v>5</v>
      </c>
    </row>
    <row r="129" spans="1:24" ht="12.75">
      <c r="A129">
        <v>10</v>
      </c>
      <c r="B129" s="127" t="s">
        <v>453</v>
      </c>
      <c r="C129" s="109" t="s">
        <v>322</v>
      </c>
      <c r="D129" s="109" t="s">
        <v>424</v>
      </c>
      <c r="E129" s="10">
        <v>2004</v>
      </c>
      <c r="F129" s="110">
        <v>43</v>
      </c>
      <c r="G129" s="110"/>
      <c r="H129" s="111"/>
      <c r="I129" s="192"/>
      <c r="J129" s="111"/>
      <c r="K129" s="111"/>
      <c r="L129" s="111"/>
      <c r="M129" s="111"/>
      <c r="N129" s="111"/>
      <c r="O129" s="111"/>
      <c r="P129" s="111"/>
      <c r="Q129" s="111"/>
      <c r="R129" s="111"/>
      <c r="S129" s="111">
        <v>1</v>
      </c>
      <c r="T129" s="111"/>
      <c r="U129" s="111"/>
      <c r="V129" s="10"/>
      <c r="X129" s="72">
        <f t="shared" si="5"/>
        <v>1</v>
      </c>
    </row>
    <row r="130" spans="1:24" ht="12.75">
      <c r="A130">
        <v>11</v>
      </c>
      <c r="B130" s="127" t="s">
        <v>451</v>
      </c>
      <c r="C130" s="109" t="s">
        <v>281</v>
      </c>
      <c r="D130" s="109" t="s">
        <v>424</v>
      </c>
      <c r="E130" s="10">
        <v>2004</v>
      </c>
      <c r="F130" s="110">
        <v>34</v>
      </c>
      <c r="G130" s="110"/>
      <c r="H130" s="111"/>
      <c r="I130" s="192"/>
      <c r="J130" s="111"/>
      <c r="K130" s="111"/>
      <c r="L130" s="111"/>
      <c r="M130" s="111"/>
      <c r="N130" s="111"/>
      <c r="O130" s="111"/>
      <c r="P130" s="111"/>
      <c r="Q130" s="111"/>
      <c r="R130" s="111"/>
      <c r="S130" s="111">
        <v>1</v>
      </c>
      <c r="T130" s="111"/>
      <c r="U130" s="111"/>
      <c r="V130" s="10"/>
      <c r="X130" s="72">
        <f t="shared" si="5"/>
        <v>1</v>
      </c>
    </row>
    <row r="131" spans="1:24" ht="12.75">
      <c r="A131">
        <v>12</v>
      </c>
      <c r="B131" s="127" t="s">
        <v>244</v>
      </c>
      <c r="C131" s="109" t="s">
        <v>203</v>
      </c>
      <c r="D131" s="109" t="s">
        <v>245</v>
      </c>
      <c r="E131" s="10">
        <v>2004</v>
      </c>
      <c r="F131" s="110">
        <v>12.5</v>
      </c>
      <c r="G131" s="110">
        <v>11.7</v>
      </c>
      <c r="H131" s="111"/>
      <c r="I131" s="192">
        <v>1</v>
      </c>
      <c r="J131" s="111">
        <v>1</v>
      </c>
      <c r="K131" s="111"/>
      <c r="L131" s="111"/>
      <c r="M131" s="111"/>
      <c r="N131" s="111"/>
      <c r="O131" s="111"/>
      <c r="P131" s="111"/>
      <c r="Q131" s="111">
        <v>1</v>
      </c>
      <c r="R131" s="111"/>
      <c r="S131" s="126"/>
      <c r="T131" s="111"/>
      <c r="U131" s="111"/>
      <c r="V131" s="10"/>
      <c r="X131" s="72">
        <f t="shared" si="5"/>
        <v>3</v>
      </c>
    </row>
    <row r="132" spans="1:24" ht="12.75">
      <c r="A132">
        <v>13</v>
      </c>
      <c r="B132" s="127" t="s">
        <v>129</v>
      </c>
      <c r="C132" s="109" t="s">
        <v>101</v>
      </c>
      <c r="D132" s="109" t="s">
        <v>102</v>
      </c>
      <c r="E132" s="10">
        <v>2004</v>
      </c>
      <c r="F132" s="110">
        <v>9.8</v>
      </c>
      <c r="G132" s="110">
        <v>10.2</v>
      </c>
      <c r="H132" s="111">
        <v>2</v>
      </c>
      <c r="I132" s="192">
        <v>1</v>
      </c>
      <c r="J132" s="111">
        <v>10</v>
      </c>
      <c r="K132" s="111">
        <v>10</v>
      </c>
      <c r="L132" s="111">
        <v>1</v>
      </c>
      <c r="M132" s="111"/>
      <c r="N132" s="111" t="s">
        <v>343</v>
      </c>
      <c r="O132" s="111"/>
      <c r="P132" s="111"/>
      <c r="Q132" s="111">
        <v>1</v>
      </c>
      <c r="R132" s="111"/>
      <c r="S132" s="111">
        <v>1</v>
      </c>
      <c r="T132" s="111"/>
      <c r="U132" s="111"/>
      <c r="V132" s="10"/>
      <c r="X132" s="72">
        <f t="shared" si="5"/>
        <v>26</v>
      </c>
    </row>
    <row r="133" spans="1:24" ht="12.75">
      <c r="A133">
        <v>14</v>
      </c>
      <c r="B133" s="127" t="s">
        <v>159</v>
      </c>
      <c r="C133" s="109" t="s">
        <v>160</v>
      </c>
      <c r="D133" s="109" t="s">
        <v>161</v>
      </c>
      <c r="E133" s="10">
        <v>2004</v>
      </c>
      <c r="F133" s="110">
        <v>10.8</v>
      </c>
      <c r="G133" s="110">
        <v>7.4</v>
      </c>
      <c r="H133" s="111">
        <v>1</v>
      </c>
      <c r="I133" s="192">
        <v>1</v>
      </c>
      <c r="J133" s="111">
        <v>8</v>
      </c>
      <c r="K133" s="111">
        <v>10</v>
      </c>
      <c r="L133" s="111">
        <v>1</v>
      </c>
      <c r="M133" s="111"/>
      <c r="N133" s="111" t="s">
        <v>343</v>
      </c>
      <c r="O133" s="111"/>
      <c r="P133" s="111"/>
      <c r="Q133" s="111">
        <v>1</v>
      </c>
      <c r="R133" s="111"/>
      <c r="S133" s="111">
        <v>8</v>
      </c>
      <c r="T133" s="111"/>
      <c r="U133" s="111"/>
      <c r="V133" s="10"/>
      <c r="X133" s="72">
        <f t="shared" si="5"/>
        <v>30</v>
      </c>
    </row>
    <row r="134" spans="1:24" ht="12.75">
      <c r="A134">
        <v>15</v>
      </c>
      <c r="B134" s="127" t="s">
        <v>447</v>
      </c>
      <c r="C134" s="109" t="s">
        <v>349</v>
      </c>
      <c r="D134" s="109" t="s">
        <v>424</v>
      </c>
      <c r="E134" s="10">
        <v>2004</v>
      </c>
      <c r="F134" s="110">
        <v>29.5</v>
      </c>
      <c r="G134" s="110"/>
      <c r="H134" s="111"/>
      <c r="I134" s="192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>
        <v>1</v>
      </c>
      <c r="T134" s="111"/>
      <c r="U134" s="111"/>
      <c r="V134" s="10"/>
      <c r="X134" s="72">
        <f t="shared" si="5"/>
        <v>1</v>
      </c>
    </row>
    <row r="135" spans="1:24" ht="12.75">
      <c r="A135">
        <v>16</v>
      </c>
      <c r="B135" s="109" t="s">
        <v>282</v>
      </c>
      <c r="C135" s="109" t="s">
        <v>283</v>
      </c>
      <c r="D135" s="109" t="s">
        <v>102</v>
      </c>
      <c r="E135" s="10">
        <v>2003</v>
      </c>
      <c r="F135" s="110">
        <v>18.1</v>
      </c>
      <c r="G135" s="110">
        <v>16.3</v>
      </c>
      <c r="H135" s="111"/>
      <c r="I135" s="192"/>
      <c r="J135" s="111">
        <v>1</v>
      </c>
      <c r="K135" s="111"/>
      <c r="L135" s="111"/>
      <c r="M135" s="111"/>
      <c r="N135" s="111"/>
      <c r="O135" s="111"/>
      <c r="P135" s="111"/>
      <c r="Q135" s="111"/>
      <c r="R135" s="111"/>
      <c r="S135" s="111">
        <v>1</v>
      </c>
      <c r="T135" s="111"/>
      <c r="U135" s="111"/>
      <c r="V135" s="10"/>
      <c r="X135" s="72">
        <f t="shared" si="5"/>
        <v>2</v>
      </c>
    </row>
    <row r="136" spans="1:24" ht="12.75">
      <c r="A136">
        <v>17</v>
      </c>
      <c r="B136" s="109" t="s">
        <v>189</v>
      </c>
      <c r="C136" s="109" t="s">
        <v>190</v>
      </c>
      <c r="D136" s="109" t="s">
        <v>186</v>
      </c>
      <c r="E136" s="10">
        <v>2003</v>
      </c>
      <c r="F136" s="110">
        <v>22.4</v>
      </c>
      <c r="G136" s="110">
        <v>13.5</v>
      </c>
      <c r="H136" s="111">
        <v>1</v>
      </c>
      <c r="I136" s="192"/>
      <c r="J136" s="111">
        <v>1</v>
      </c>
      <c r="K136" s="111"/>
      <c r="L136" s="111"/>
      <c r="M136" s="111"/>
      <c r="N136" s="111" t="s">
        <v>343</v>
      </c>
      <c r="O136" s="111"/>
      <c r="P136" s="111"/>
      <c r="Q136" s="111"/>
      <c r="R136" s="111"/>
      <c r="S136" s="111">
        <v>1</v>
      </c>
      <c r="T136" s="111"/>
      <c r="U136" s="111"/>
      <c r="V136" s="10"/>
      <c r="X136" s="72">
        <f t="shared" si="5"/>
        <v>3</v>
      </c>
    </row>
    <row r="137" spans="1:24" ht="12.75">
      <c r="A137">
        <v>18</v>
      </c>
      <c r="B137" s="109" t="s">
        <v>444</v>
      </c>
      <c r="C137" s="109" t="s">
        <v>445</v>
      </c>
      <c r="D137" s="109" t="s">
        <v>117</v>
      </c>
      <c r="E137" s="10">
        <v>2003</v>
      </c>
      <c r="F137" s="110">
        <v>11.2</v>
      </c>
      <c r="G137" s="110"/>
      <c r="H137" s="111"/>
      <c r="I137" s="192"/>
      <c r="J137" s="111"/>
      <c r="K137" s="111"/>
      <c r="L137" s="111"/>
      <c r="M137" s="111"/>
      <c r="N137" s="111"/>
      <c r="O137" s="111"/>
      <c r="P137" s="111"/>
      <c r="Q137" s="111"/>
      <c r="R137" s="111"/>
      <c r="S137" s="126">
        <v>1</v>
      </c>
      <c r="T137" s="111"/>
      <c r="U137" s="111"/>
      <c r="V137" s="10"/>
      <c r="X137" s="72">
        <f t="shared" si="5"/>
        <v>1</v>
      </c>
    </row>
    <row r="138" spans="1:24" ht="12.75">
      <c r="A138">
        <v>19</v>
      </c>
      <c r="B138" s="109" t="s">
        <v>168</v>
      </c>
      <c r="C138" s="109" t="s">
        <v>169</v>
      </c>
      <c r="D138" s="109" t="s">
        <v>102</v>
      </c>
      <c r="E138" s="10">
        <v>2003</v>
      </c>
      <c r="F138" s="110">
        <v>16.9</v>
      </c>
      <c r="G138" s="110"/>
      <c r="H138" s="111">
        <v>1</v>
      </c>
      <c r="I138" s="192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0"/>
      <c r="X138" s="72">
        <f t="shared" si="5"/>
        <v>1</v>
      </c>
    </row>
    <row r="139" spans="1:24" ht="12.75">
      <c r="A139">
        <v>20</v>
      </c>
      <c r="B139" s="109" t="s">
        <v>284</v>
      </c>
      <c r="C139" s="109" t="s">
        <v>227</v>
      </c>
      <c r="D139" s="109" t="s">
        <v>161</v>
      </c>
      <c r="E139" s="10">
        <v>2003</v>
      </c>
      <c r="F139" s="110">
        <v>20.4</v>
      </c>
      <c r="G139" s="110"/>
      <c r="H139" s="111"/>
      <c r="I139" s="192"/>
      <c r="J139" s="111">
        <v>1</v>
      </c>
      <c r="K139" s="111"/>
      <c r="L139" s="111"/>
      <c r="M139" s="111"/>
      <c r="N139" s="111"/>
      <c r="O139" s="111"/>
      <c r="P139" s="126"/>
      <c r="Q139" s="111"/>
      <c r="R139" s="111"/>
      <c r="S139" s="126"/>
      <c r="T139" s="111"/>
      <c r="U139" s="111"/>
      <c r="V139" s="10"/>
      <c r="X139" s="72">
        <f t="shared" si="5"/>
        <v>1</v>
      </c>
    </row>
    <row r="140" spans="1:24" ht="12.75">
      <c r="A140">
        <v>21</v>
      </c>
      <c r="B140" s="109" t="s">
        <v>450</v>
      </c>
      <c r="C140" s="109" t="s">
        <v>441</v>
      </c>
      <c r="D140" s="109" t="s">
        <v>410</v>
      </c>
      <c r="E140" s="10">
        <v>2003</v>
      </c>
      <c r="F140" s="110">
        <v>36</v>
      </c>
      <c r="G140" s="110"/>
      <c r="H140" s="111"/>
      <c r="I140" s="192"/>
      <c r="J140" s="111"/>
      <c r="K140" s="111"/>
      <c r="L140" s="111"/>
      <c r="M140" s="111"/>
      <c r="N140" s="111"/>
      <c r="O140" s="111"/>
      <c r="P140" s="111"/>
      <c r="Q140" s="111"/>
      <c r="R140" s="111"/>
      <c r="S140" s="126">
        <v>1</v>
      </c>
      <c r="T140" s="111"/>
      <c r="U140" s="111"/>
      <c r="V140" s="10"/>
      <c r="X140" s="72">
        <f t="shared" si="5"/>
        <v>1</v>
      </c>
    </row>
    <row r="141" spans="1:24" ht="12.75">
      <c r="A141">
        <v>22</v>
      </c>
      <c r="B141" s="109" t="s">
        <v>202</v>
      </c>
      <c r="C141" s="109" t="s">
        <v>203</v>
      </c>
      <c r="D141" s="109" t="s">
        <v>117</v>
      </c>
      <c r="E141" s="10">
        <v>2003</v>
      </c>
      <c r="F141" s="110">
        <v>16.6</v>
      </c>
      <c r="G141" s="110">
        <v>16.5</v>
      </c>
      <c r="H141" s="111">
        <v>1</v>
      </c>
      <c r="I141" s="192">
        <v>1</v>
      </c>
      <c r="J141" s="111"/>
      <c r="K141" s="111"/>
      <c r="L141" s="111"/>
      <c r="M141" s="111"/>
      <c r="N141" s="111"/>
      <c r="O141" s="111"/>
      <c r="P141" s="111"/>
      <c r="Q141" s="111">
        <v>1</v>
      </c>
      <c r="R141" s="111"/>
      <c r="S141" s="111"/>
      <c r="T141" s="111"/>
      <c r="U141" s="111"/>
      <c r="V141" s="10"/>
      <c r="X141" s="72">
        <f t="shared" si="5"/>
        <v>3</v>
      </c>
    </row>
    <row r="142" spans="1:24" ht="12.75">
      <c r="A142">
        <v>23</v>
      </c>
      <c r="B142" s="109" t="s">
        <v>103</v>
      </c>
      <c r="C142" s="109" t="s">
        <v>104</v>
      </c>
      <c r="D142" s="109" t="s">
        <v>117</v>
      </c>
      <c r="E142" s="10">
        <v>2003</v>
      </c>
      <c r="F142" s="110">
        <v>7.7</v>
      </c>
      <c r="G142" s="110">
        <v>7.5</v>
      </c>
      <c r="H142" s="111">
        <v>6</v>
      </c>
      <c r="I142" s="192">
        <v>1</v>
      </c>
      <c r="J142" s="111">
        <v>15</v>
      </c>
      <c r="K142" s="111">
        <v>10</v>
      </c>
      <c r="L142" s="111">
        <v>1</v>
      </c>
      <c r="M142" s="111"/>
      <c r="N142" s="111" t="s">
        <v>343</v>
      </c>
      <c r="O142" s="111"/>
      <c r="P142" s="111"/>
      <c r="Q142" s="111"/>
      <c r="R142" s="111"/>
      <c r="S142" s="111">
        <v>1</v>
      </c>
      <c r="T142" s="111"/>
      <c r="U142" s="111"/>
      <c r="V142" s="10"/>
      <c r="X142" s="72">
        <f t="shared" si="5"/>
        <v>34</v>
      </c>
    </row>
    <row r="143" spans="1:24" ht="12.75">
      <c r="A143">
        <v>24</v>
      </c>
      <c r="B143" s="109" t="s">
        <v>246</v>
      </c>
      <c r="C143" s="109" t="s">
        <v>247</v>
      </c>
      <c r="D143" s="109" t="s">
        <v>117</v>
      </c>
      <c r="E143" s="10">
        <v>2003</v>
      </c>
      <c r="F143" s="110">
        <v>14.5</v>
      </c>
      <c r="G143" s="110">
        <v>11.7</v>
      </c>
      <c r="H143" s="111"/>
      <c r="I143" s="192">
        <v>1</v>
      </c>
      <c r="J143" s="111">
        <v>1</v>
      </c>
      <c r="K143" s="111"/>
      <c r="L143" s="111"/>
      <c r="M143" s="111"/>
      <c r="N143" s="111"/>
      <c r="O143" s="111"/>
      <c r="P143" s="111"/>
      <c r="Q143" s="111">
        <v>1</v>
      </c>
      <c r="R143" s="111"/>
      <c r="S143" s="111"/>
      <c r="T143" s="111"/>
      <c r="U143" s="111"/>
      <c r="V143" s="10"/>
      <c r="X143" s="72">
        <f t="shared" si="5"/>
        <v>3</v>
      </c>
    </row>
    <row r="144" spans="1:24" ht="12.75">
      <c r="A144">
        <v>25</v>
      </c>
      <c r="B144" s="109" t="s">
        <v>200</v>
      </c>
      <c r="C144" s="109" t="s">
        <v>201</v>
      </c>
      <c r="D144" s="109" t="s">
        <v>117</v>
      </c>
      <c r="E144" s="10">
        <v>2003</v>
      </c>
      <c r="F144" s="110">
        <v>22.2</v>
      </c>
      <c r="G144" s="110">
        <v>19.8</v>
      </c>
      <c r="H144" s="111">
        <v>1</v>
      </c>
      <c r="I144" s="192"/>
      <c r="J144" s="111">
        <v>1</v>
      </c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10"/>
      <c r="X144" s="72">
        <f t="shared" si="5"/>
        <v>2</v>
      </c>
    </row>
    <row r="145" spans="1:24" ht="12.75">
      <c r="A145">
        <v>26</v>
      </c>
      <c r="B145" s="109" t="s">
        <v>363</v>
      </c>
      <c r="C145" s="109" t="s">
        <v>364</v>
      </c>
      <c r="D145" s="109" t="s">
        <v>174</v>
      </c>
      <c r="E145" s="10">
        <v>2003</v>
      </c>
      <c r="F145" s="110">
        <v>18</v>
      </c>
      <c r="G145" s="110"/>
      <c r="H145" s="111"/>
      <c r="I145" s="192"/>
      <c r="J145" s="111"/>
      <c r="K145" s="111"/>
      <c r="L145" s="111"/>
      <c r="M145" s="111"/>
      <c r="N145" s="111" t="s">
        <v>343</v>
      </c>
      <c r="O145" s="111"/>
      <c r="P145" s="111"/>
      <c r="Q145" s="111"/>
      <c r="R145" s="111"/>
      <c r="S145" s="126"/>
      <c r="T145" s="111"/>
      <c r="U145" s="111"/>
      <c r="V145" s="10"/>
      <c r="X145" s="72">
        <f t="shared" si="5"/>
        <v>0</v>
      </c>
    </row>
    <row r="146" spans="1:24" ht="12.75">
      <c r="A146">
        <v>27</v>
      </c>
      <c r="B146" s="109" t="s">
        <v>339</v>
      </c>
      <c r="C146" s="109" t="s">
        <v>340</v>
      </c>
      <c r="D146" s="109" t="s">
        <v>174</v>
      </c>
      <c r="E146" s="10">
        <v>2003</v>
      </c>
      <c r="F146" s="110">
        <v>4.8</v>
      </c>
      <c r="G146" s="110">
        <v>3.9</v>
      </c>
      <c r="H146" s="111"/>
      <c r="I146" s="192"/>
      <c r="J146" s="111"/>
      <c r="K146" s="111"/>
      <c r="L146" s="111">
        <v>8</v>
      </c>
      <c r="M146" s="111">
        <v>20</v>
      </c>
      <c r="N146" s="111" t="s">
        <v>343</v>
      </c>
      <c r="O146" s="111"/>
      <c r="P146" s="111">
        <v>40</v>
      </c>
      <c r="Q146" s="111">
        <v>1</v>
      </c>
      <c r="R146" s="111"/>
      <c r="S146" s="126"/>
      <c r="T146" s="111"/>
      <c r="U146" s="111"/>
      <c r="V146" s="10"/>
      <c r="X146" s="72">
        <f t="shared" si="5"/>
        <v>69</v>
      </c>
    </row>
    <row r="147" spans="1:24" ht="12.75">
      <c r="A147">
        <v>28</v>
      </c>
      <c r="B147" s="109" t="s">
        <v>348</v>
      </c>
      <c r="C147" s="109" t="s">
        <v>349</v>
      </c>
      <c r="D147" s="109" t="s">
        <v>186</v>
      </c>
      <c r="E147" s="10">
        <v>2003</v>
      </c>
      <c r="F147" s="110">
        <v>22.8</v>
      </c>
      <c r="G147" s="110"/>
      <c r="H147" s="111"/>
      <c r="I147" s="192"/>
      <c r="J147" s="111"/>
      <c r="K147" s="111"/>
      <c r="L147" s="111"/>
      <c r="M147" s="111"/>
      <c r="N147" s="111" t="s">
        <v>343</v>
      </c>
      <c r="O147" s="111"/>
      <c r="P147" s="111"/>
      <c r="Q147" s="111"/>
      <c r="R147" s="111"/>
      <c r="S147" s="126"/>
      <c r="T147" s="111"/>
      <c r="U147" s="111"/>
      <c r="V147" s="10"/>
      <c r="X147" s="72">
        <f t="shared" si="5"/>
        <v>0</v>
      </c>
    </row>
    <row r="148" spans="1:24" ht="12.75">
      <c r="A148">
        <v>29</v>
      </c>
      <c r="B148" s="109" t="s">
        <v>446</v>
      </c>
      <c r="C148" s="109" t="s">
        <v>227</v>
      </c>
      <c r="D148" s="109" t="s">
        <v>424</v>
      </c>
      <c r="E148" s="10">
        <v>2003</v>
      </c>
      <c r="F148" s="110">
        <v>34</v>
      </c>
      <c r="G148" s="110"/>
      <c r="H148" s="111"/>
      <c r="I148" s="192"/>
      <c r="J148" s="111"/>
      <c r="K148" s="111"/>
      <c r="L148" s="111"/>
      <c r="M148" s="111"/>
      <c r="N148" s="111"/>
      <c r="O148" s="111"/>
      <c r="P148" s="126"/>
      <c r="Q148" s="111"/>
      <c r="R148" s="111"/>
      <c r="S148" s="111">
        <v>1</v>
      </c>
      <c r="T148" s="111"/>
      <c r="U148" s="111"/>
      <c r="V148" s="10"/>
      <c r="X148" s="72">
        <f t="shared" si="5"/>
        <v>1</v>
      </c>
    </row>
    <row r="149" spans="1:24" ht="12.75">
      <c r="A149">
        <v>30</v>
      </c>
      <c r="B149" s="109" t="s">
        <v>285</v>
      </c>
      <c r="C149" s="109" t="s">
        <v>203</v>
      </c>
      <c r="D149" s="109" t="s">
        <v>232</v>
      </c>
      <c r="E149" s="10">
        <v>2003</v>
      </c>
      <c r="F149" s="110">
        <v>16.7</v>
      </c>
      <c r="G149" s="110"/>
      <c r="H149" s="111"/>
      <c r="I149" s="192"/>
      <c r="J149" s="111">
        <v>1</v>
      </c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10"/>
      <c r="X149" s="72">
        <f t="shared" si="5"/>
        <v>1</v>
      </c>
    </row>
    <row r="150" spans="1:24" ht="12.75">
      <c r="A150">
        <v>31</v>
      </c>
      <c r="B150" s="109" t="s">
        <v>350</v>
      </c>
      <c r="C150" s="109" t="s">
        <v>351</v>
      </c>
      <c r="D150" s="109" t="s">
        <v>186</v>
      </c>
      <c r="E150" s="10">
        <v>2003</v>
      </c>
      <c r="F150" s="110">
        <v>22.8</v>
      </c>
      <c r="G150" s="110"/>
      <c r="H150" s="111"/>
      <c r="I150" s="192"/>
      <c r="J150" s="111"/>
      <c r="K150" s="111"/>
      <c r="L150" s="111"/>
      <c r="M150" s="111"/>
      <c r="N150" s="111" t="s">
        <v>343</v>
      </c>
      <c r="O150" s="111"/>
      <c r="P150" s="111"/>
      <c r="Q150" s="111"/>
      <c r="R150" s="111"/>
      <c r="S150" s="111"/>
      <c r="T150" s="111"/>
      <c r="U150" s="111"/>
      <c r="V150" s="10"/>
      <c r="X150" s="72">
        <f t="shared" si="5"/>
        <v>0</v>
      </c>
    </row>
    <row r="151" spans="1:24" ht="12.75">
      <c r="A151">
        <v>32</v>
      </c>
      <c r="B151" s="109" t="s">
        <v>452</v>
      </c>
      <c r="C151" s="109" t="s">
        <v>100</v>
      </c>
      <c r="D151" s="109" t="s">
        <v>407</v>
      </c>
      <c r="E151" s="10">
        <v>2003</v>
      </c>
      <c r="F151" s="110">
        <v>24.8</v>
      </c>
      <c r="G151" s="110"/>
      <c r="H151" s="111"/>
      <c r="I151" s="192"/>
      <c r="J151" s="111"/>
      <c r="K151" s="111"/>
      <c r="L151" s="111"/>
      <c r="M151" s="111"/>
      <c r="N151" s="111"/>
      <c r="O151" s="111"/>
      <c r="P151" s="111"/>
      <c r="Q151" s="111"/>
      <c r="R151" s="111"/>
      <c r="S151" s="111">
        <v>1</v>
      </c>
      <c r="T151" s="111"/>
      <c r="U151" s="111"/>
      <c r="V151" s="10"/>
      <c r="X151" s="72">
        <f t="shared" si="5"/>
        <v>1</v>
      </c>
    </row>
    <row r="152" spans="1:24" ht="12.75">
      <c r="A152">
        <v>33</v>
      </c>
      <c r="B152" s="109" t="s">
        <v>170</v>
      </c>
      <c r="C152" s="109" t="s">
        <v>171</v>
      </c>
      <c r="D152" s="109" t="s">
        <v>161</v>
      </c>
      <c r="E152" s="10">
        <v>2003</v>
      </c>
      <c r="F152" s="110">
        <v>20.8</v>
      </c>
      <c r="G152" s="110">
        <v>12.7</v>
      </c>
      <c r="H152" s="111">
        <v>1</v>
      </c>
      <c r="I152" s="192">
        <v>1</v>
      </c>
      <c r="J152" s="111">
        <v>1</v>
      </c>
      <c r="K152" s="111"/>
      <c r="L152" s="111"/>
      <c r="M152" s="111"/>
      <c r="N152" s="111"/>
      <c r="O152" s="111"/>
      <c r="P152" s="111"/>
      <c r="Q152" s="111">
        <v>1</v>
      </c>
      <c r="R152" s="111"/>
      <c r="S152" s="111"/>
      <c r="T152" s="111"/>
      <c r="U152" s="111"/>
      <c r="V152" s="10"/>
      <c r="X152" s="72">
        <f t="shared" si="5"/>
        <v>4</v>
      </c>
    </row>
    <row r="153" spans="1:24" ht="12.75">
      <c r="A153">
        <v>34</v>
      </c>
      <c r="B153" s="109" t="s">
        <v>167</v>
      </c>
      <c r="C153" s="109" t="s">
        <v>101</v>
      </c>
      <c r="D153" s="109" t="s">
        <v>186</v>
      </c>
      <c r="E153" s="10">
        <v>2003</v>
      </c>
      <c r="F153" s="110">
        <v>17.1</v>
      </c>
      <c r="G153" s="110">
        <v>13.5</v>
      </c>
      <c r="H153" s="111">
        <v>1</v>
      </c>
      <c r="I153" s="192"/>
      <c r="J153" s="111">
        <v>1</v>
      </c>
      <c r="K153" s="111"/>
      <c r="L153" s="111"/>
      <c r="M153" s="111"/>
      <c r="N153" s="111" t="s">
        <v>343</v>
      </c>
      <c r="O153" s="111"/>
      <c r="P153" s="111"/>
      <c r="Q153" s="111"/>
      <c r="R153" s="111"/>
      <c r="S153" s="111">
        <v>6</v>
      </c>
      <c r="T153" s="111"/>
      <c r="U153" s="111"/>
      <c r="V153" s="10"/>
      <c r="X153" s="72">
        <f t="shared" si="5"/>
        <v>8</v>
      </c>
    </row>
    <row r="154" spans="1:24" ht="12.75">
      <c r="A154">
        <v>35</v>
      </c>
      <c r="B154" s="109" t="s">
        <v>449</v>
      </c>
      <c r="C154" s="109" t="s">
        <v>234</v>
      </c>
      <c r="D154" s="109" t="s">
        <v>407</v>
      </c>
      <c r="E154" s="10">
        <v>2003</v>
      </c>
      <c r="F154" s="110">
        <v>17.1</v>
      </c>
      <c r="G154" s="110"/>
      <c r="H154" s="111"/>
      <c r="I154" s="192"/>
      <c r="J154" s="111"/>
      <c r="K154" s="111"/>
      <c r="L154" s="111"/>
      <c r="M154" s="111"/>
      <c r="N154" s="111"/>
      <c r="O154" s="111"/>
      <c r="P154" s="111"/>
      <c r="Q154" s="111"/>
      <c r="R154" s="111"/>
      <c r="S154" s="126">
        <v>1</v>
      </c>
      <c r="T154" s="111"/>
      <c r="U154" s="111"/>
      <c r="V154" s="10"/>
      <c r="X154" s="72">
        <f t="shared" si="5"/>
        <v>1</v>
      </c>
    </row>
    <row r="155" spans="2:24" ht="12.75">
      <c r="B155" s="109"/>
      <c r="C155" s="109"/>
      <c r="D155" s="109"/>
      <c r="E155" s="10"/>
      <c r="F155" s="110"/>
      <c r="G155" s="110"/>
      <c r="H155" s="111"/>
      <c r="I155" s="192"/>
      <c r="J155" s="111"/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10"/>
      <c r="X155" s="72">
        <f t="shared" si="5"/>
        <v>0</v>
      </c>
    </row>
    <row r="156" spans="2:24" ht="12.75">
      <c r="B156" s="109"/>
      <c r="C156" s="109"/>
      <c r="D156" s="109"/>
      <c r="E156" s="10"/>
      <c r="F156" s="110"/>
      <c r="G156" s="110"/>
      <c r="H156" s="111"/>
      <c r="I156" s="192"/>
      <c r="J156" s="111"/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10"/>
      <c r="X156" s="72">
        <f t="shared" si="5"/>
        <v>0</v>
      </c>
    </row>
    <row r="157" spans="2:24" ht="12.75">
      <c r="B157" s="109"/>
      <c r="C157" s="109"/>
      <c r="D157" s="109"/>
      <c r="E157" s="10"/>
      <c r="F157" s="110"/>
      <c r="G157" s="110"/>
      <c r="H157" s="111"/>
      <c r="I157" s="192"/>
      <c r="J157" s="111"/>
      <c r="K157" s="111"/>
      <c r="L157" s="111"/>
      <c r="M157" s="111"/>
      <c r="N157" s="111"/>
      <c r="O157" s="111"/>
      <c r="P157" s="111"/>
      <c r="Q157" s="111"/>
      <c r="R157" s="111"/>
      <c r="S157" s="126"/>
      <c r="T157" s="111"/>
      <c r="U157" s="111"/>
      <c r="V157" s="10"/>
      <c r="X157" s="72">
        <f t="shared" si="5"/>
        <v>0</v>
      </c>
    </row>
    <row r="158" spans="2:4" ht="12.75">
      <c r="B158" s="109"/>
      <c r="C158" s="71"/>
      <c r="D158" s="71"/>
    </row>
    <row r="159" spans="6:24" ht="12.75">
      <c r="F159" s="80" t="s">
        <v>98</v>
      </c>
      <c r="G159" s="80" t="s">
        <v>99</v>
      </c>
      <c r="H159" s="73" t="s">
        <v>94</v>
      </c>
      <c r="I159" s="191" t="s">
        <v>119</v>
      </c>
      <c r="J159" s="73" t="s">
        <v>222</v>
      </c>
      <c r="K159" s="73" t="s">
        <v>357</v>
      </c>
      <c r="L159" s="73" t="s">
        <v>124</v>
      </c>
      <c r="M159" s="73" t="s">
        <v>338</v>
      </c>
      <c r="N159" s="73" t="s">
        <v>106</v>
      </c>
      <c r="O159" s="73"/>
      <c r="P159" s="73" t="s">
        <v>107</v>
      </c>
      <c r="Q159" s="73" t="s">
        <v>120</v>
      </c>
      <c r="R159" s="73"/>
      <c r="S159" s="73" t="s">
        <v>373</v>
      </c>
      <c r="T159" s="73"/>
      <c r="U159" s="73" t="s">
        <v>108</v>
      </c>
      <c r="V159" s="73" t="s">
        <v>132</v>
      </c>
      <c r="W159" s="73"/>
      <c r="X159" s="73" t="s">
        <v>0</v>
      </c>
    </row>
    <row r="160" spans="2:24" ht="12.75">
      <c r="B160" s="112" t="s">
        <v>153</v>
      </c>
      <c r="C160" s="113"/>
      <c r="D160" s="113"/>
      <c r="E160" s="113"/>
      <c r="F160" s="114"/>
      <c r="G160" s="114"/>
      <c r="H160" s="115"/>
      <c r="I160" s="193"/>
      <c r="J160" s="115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3"/>
      <c r="W160" s="113"/>
      <c r="X160" s="115"/>
    </row>
    <row r="161" spans="1:24" ht="12.75">
      <c r="A161">
        <v>1</v>
      </c>
      <c r="B161" s="127" t="s">
        <v>272</v>
      </c>
      <c r="C161" s="109" t="s">
        <v>273</v>
      </c>
      <c r="D161" s="109" t="s">
        <v>102</v>
      </c>
      <c r="E161" s="10">
        <v>2002</v>
      </c>
      <c r="F161" s="110">
        <v>14.9</v>
      </c>
      <c r="G161" s="110"/>
      <c r="H161" s="111"/>
      <c r="I161" s="192"/>
      <c r="J161" s="111">
        <v>15</v>
      </c>
      <c r="K161" s="111"/>
      <c r="L161" s="111"/>
      <c r="M161" s="111"/>
      <c r="N161" s="111"/>
      <c r="O161" s="111"/>
      <c r="P161" s="111"/>
      <c r="Q161" s="111"/>
      <c r="R161" s="111"/>
      <c r="S161" s="126"/>
      <c r="T161" s="111"/>
      <c r="U161" s="111"/>
      <c r="V161" s="10"/>
      <c r="X161" s="72">
        <f aca="true" t="shared" si="6" ref="X161:X166">SUM(H161:W161)</f>
        <v>15</v>
      </c>
    </row>
    <row r="162" spans="1:24" ht="12.75">
      <c r="A162">
        <v>2</v>
      </c>
      <c r="B162" s="127" t="s">
        <v>267</v>
      </c>
      <c r="C162" s="109" t="s">
        <v>268</v>
      </c>
      <c r="D162" s="109" t="s">
        <v>161</v>
      </c>
      <c r="E162" s="10">
        <v>2002</v>
      </c>
      <c r="F162" s="110">
        <v>9.1</v>
      </c>
      <c r="G162" s="110">
        <v>4.1</v>
      </c>
      <c r="H162" s="111"/>
      <c r="I162" s="192">
        <v>15</v>
      </c>
      <c r="J162" s="111">
        <v>20</v>
      </c>
      <c r="K162" s="111">
        <v>10</v>
      </c>
      <c r="L162" s="111">
        <v>1</v>
      </c>
      <c r="M162" s="111"/>
      <c r="N162" s="111" t="s">
        <v>343</v>
      </c>
      <c r="O162" s="111"/>
      <c r="P162" s="111"/>
      <c r="Q162" s="111">
        <v>20</v>
      </c>
      <c r="R162" s="111"/>
      <c r="S162" s="111"/>
      <c r="T162" s="111"/>
      <c r="U162" s="111"/>
      <c r="V162" s="10"/>
      <c r="X162" s="72">
        <f t="shared" si="6"/>
        <v>66</v>
      </c>
    </row>
    <row r="163" spans="1:24" ht="12.75">
      <c r="A163">
        <v>3</v>
      </c>
      <c r="B163" s="127" t="s">
        <v>269</v>
      </c>
      <c r="C163" s="109" t="s">
        <v>270</v>
      </c>
      <c r="D163" s="109" t="s">
        <v>117</v>
      </c>
      <c r="E163" s="10">
        <v>2002</v>
      </c>
      <c r="F163" s="110">
        <v>14.4</v>
      </c>
      <c r="G163" s="110"/>
      <c r="H163" s="111"/>
      <c r="I163" s="192">
        <v>1</v>
      </c>
      <c r="J163" s="111"/>
      <c r="K163" s="111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0"/>
      <c r="X163" s="72">
        <f t="shared" si="6"/>
        <v>1</v>
      </c>
    </row>
    <row r="164" spans="1:24" ht="12.75">
      <c r="A164">
        <v>4</v>
      </c>
      <c r="B164" s="109" t="s">
        <v>298</v>
      </c>
      <c r="C164" s="109" t="s">
        <v>341</v>
      </c>
      <c r="D164" s="109" t="s">
        <v>161</v>
      </c>
      <c r="E164" s="10">
        <v>2001</v>
      </c>
      <c r="F164" s="110">
        <v>1</v>
      </c>
      <c r="G164" s="110"/>
      <c r="H164" s="111"/>
      <c r="I164" s="192"/>
      <c r="J164" s="111"/>
      <c r="K164" s="111"/>
      <c r="L164" s="111"/>
      <c r="M164" s="111">
        <v>20</v>
      </c>
      <c r="N164" s="111" t="s">
        <v>343</v>
      </c>
      <c r="O164" s="111"/>
      <c r="P164" s="111"/>
      <c r="Q164" s="111"/>
      <c r="R164" s="111"/>
      <c r="S164" s="111"/>
      <c r="T164" s="111"/>
      <c r="U164" s="111"/>
      <c r="V164" s="10"/>
      <c r="X164" s="72">
        <f t="shared" si="6"/>
        <v>20</v>
      </c>
    </row>
    <row r="165" spans="1:24" ht="12.75">
      <c r="A165">
        <v>5</v>
      </c>
      <c r="B165" s="109" t="s">
        <v>359</v>
      </c>
      <c r="C165" s="109" t="s">
        <v>360</v>
      </c>
      <c r="D165" s="109" t="s">
        <v>216</v>
      </c>
      <c r="E165" s="10">
        <v>2001</v>
      </c>
      <c r="F165" s="110">
        <v>13.7</v>
      </c>
      <c r="G165" s="110"/>
      <c r="H165" s="111"/>
      <c r="I165" s="192"/>
      <c r="J165" s="111"/>
      <c r="K165" s="111"/>
      <c r="L165" s="111"/>
      <c r="M165" s="111"/>
      <c r="N165" s="111"/>
      <c r="O165" s="111"/>
      <c r="P165" s="111"/>
      <c r="Q165" s="111">
        <v>8</v>
      </c>
      <c r="R165" s="111"/>
      <c r="S165" s="111"/>
      <c r="T165" s="111"/>
      <c r="U165" s="111"/>
      <c r="V165" s="10"/>
      <c r="X165" s="72">
        <f t="shared" si="6"/>
        <v>8</v>
      </c>
    </row>
    <row r="166" spans="1:24" ht="12.75">
      <c r="A166">
        <v>6</v>
      </c>
      <c r="B166" s="109" t="s">
        <v>358</v>
      </c>
      <c r="C166" s="109" t="s">
        <v>261</v>
      </c>
      <c r="D166" s="109" t="s">
        <v>216</v>
      </c>
      <c r="E166" s="10">
        <v>2001</v>
      </c>
      <c r="F166" s="110">
        <v>10.9</v>
      </c>
      <c r="G166" s="110"/>
      <c r="H166" s="111"/>
      <c r="I166" s="192"/>
      <c r="J166" s="111"/>
      <c r="K166" s="111"/>
      <c r="L166" s="111"/>
      <c r="M166" s="111"/>
      <c r="N166" s="111"/>
      <c r="O166" s="111"/>
      <c r="P166" s="111"/>
      <c r="Q166" s="111">
        <v>15</v>
      </c>
      <c r="R166" s="111"/>
      <c r="S166" s="111"/>
      <c r="T166" s="111"/>
      <c r="U166" s="111"/>
      <c r="V166" s="10"/>
      <c r="X166" s="72">
        <f t="shared" si="6"/>
        <v>15</v>
      </c>
    </row>
    <row r="167" spans="2:24" ht="12.75">
      <c r="B167" s="109"/>
      <c r="C167" s="109"/>
      <c r="D167" s="109"/>
      <c r="E167" s="10"/>
      <c r="F167" s="110"/>
      <c r="G167" s="110"/>
      <c r="H167" s="111"/>
      <c r="I167" s="192"/>
      <c r="J167" s="111"/>
      <c r="K167" s="111"/>
      <c r="L167" s="111"/>
      <c r="M167" s="111"/>
      <c r="N167" s="111"/>
      <c r="O167" s="111"/>
      <c r="P167" s="111"/>
      <c r="Q167" s="111"/>
      <c r="R167" s="111"/>
      <c r="S167" s="126"/>
      <c r="T167" s="111"/>
      <c r="U167" s="111"/>
      <c r="V167" s="10"/>
      <c r="X167" s="72">
        <f>SUM(H167:W167)</f>
        <v>0</v>
      </c>
    </row>
    <row r="168" spans="2:24" ht="12.75">
      <c r="B168" s="109"/>
      <c r="C168" s="109"/>
      <c r="D168" s="109"/>
      <c r="E168" s="10"/>
      <c r="F168" s="110"/>
      <c r="G168" s="110"/>
      <c r="H168" s="111"/>
      <c r="I168" s="192"/>
      <c r="J168" s="111"/>
      <c r="K168" s="111"/>
      <c r="L168" s="111"/>
      <c r="M168" s="111"/>
      <c r="N168" s="111"/>
      <c r="O168" s="111"/>
      <c r="P168" s="111"/>
      <c r="Q168" s="111"/>
      <c r="R168" s="111"/>
      <c r="S168" s="126"/>
      <c r="T168" s="111"/>
      <c r="U168" s="111"/>
      <c r="V168" s="10"/>
      <c r="X168" s="72">
        <f>SUM(H168:W168)</f>
        <v>0</v>
      </c>
    </row>
    <row r="169" spans="2:24" ht="12.75">
      <c r="B169" s="109"/>
      <c r="C169" s="10"/>
      <c r="D169" s="10"/>
      <c r="E169" s="10"/>
      <c r="F169" s="110"/>
      <c r="G169" s="110"/>
      <c r="H169" s="111"/>
      <c r="I169" s="192"/>
      <c r="J169" s="111"/>
      <c r="K169" s="111"/>
      <c r="L169" s="111"/>
      <c r="M169" s="111"/>
      <c r="N169" s="111"/>
      <c r="O169" s="111"/>
      <c r="P169" s="111"/>
      <c r="Q169" s="111"/>
      <c r="R169" s="111"/>
      <c r="S169" s="111"/>
      <c r="T169" s="111"/>
      <c r="U169" s="111"/>
      <c r="V169" s="10"/>
      <c r="X169" s="72">
        <f>SUM(H169:W169)</f>
        <v>0</v>
      </c>
    </row>
    <row r="170" spans="2:24" ht="12.75">
      <c r="B170" s="109"/>
      <c r="C170" s="109"/>
      <c r="D170" s="109"/>
      <c r="E170" s="10"/>
      <c r="F170" s="110"/>
      <c r="G170" s="110"/>
      <c r="H170" s="111"/>
      <c r="I170" s="192"/>
      <c r="J170" s="111"/>
      <c r="K170" s="111"/>
      <c r="L170" s="111"/>
      <c r="M170" s="111"/>
      <c r="N170" s="111"/>
      <c r="O170" s="111"/>
      <c r="P170" s="111"/>
      <c r="Q170" s="111"/>
      <c r="R170" s="111"/>
      <c r="S170" s="126"/>
      <c r="T170" s="111"/>
      <c r="U170" s="111"/>
      <c r="V170" s="10"/>
      <c r="X170" s="72">
        <f>SUM(H170:W170)</f>
        <v>0</v>
      </c>
    </row>
    <row r="171" ht="12.75">
      <c r="B171" s="71"/>
    </row>
    <row r="172" spans="2:24" ht="12.75">
      <c r="B172" s="71"/>
      <c r="F172" s="80" t="s">
        <v>98</v>
      </c>
      <c r="G172" s="80" t="s">
        <v>99</v>
      </c>
      <c r="H172" s="73" t="s">
        <v>94</v>
      </c>
      <c r="I172" s="191" t="s">
        <v>119</v>
      </c>
      <c r="J172" s="73" t="s">
        <v>222</v>
      </c>
      <c r="K172" s="73" t="s">
        <v>357</v>
      </c>
      <c r="L172" s="73" t="s">
        <v>124</v>
      </c>
      <c r="M172" s="73" t="s">
        <v>338</v>
      </c>
      <c r="N172" s="73" t="s">
        <v>106</v>
      </c>
      <c r="O172" s="73"/>
      <c r="P172" s="73" t="s">
        <v>107</v>
      </c>
      <c r="Q172" s="73" t="s">
        <v>120</v>
      </c>
      <c r="R172" s="73"/>
      <c r="S172" s="73" t="s">
        <v>373</v>
      </c>
      <c r="T172" s="73"/>
      <c r="U172" s="73" t="s">
        <v>108</v>
      </c>
      <c r="V172" s="73" t="s">
        <v>132</v>
      </c>
      <c r="W172" s="73"/>
      <c r="X172" s="73" t="s">
        <v>0</v>
      </c>
    </row>
    <row r="173" spans="2:24" ht="12.75">
      <c r="B173" s="117" t="s">
        <v>154</v>
      </c>
      <c r="C173" s="118"/>
      <c r="D173" s="118"/>
      <c r="E173" s="118"/>
      <c r="F173" s="119"/>
      <c r="G173" s="119"/>
      <c r="H173" s="120"/>
      <c r="I173" s="195"/>
      <c r="J173" s="120"/>
      <c r="K173" s="120"/>
      <c r="L173" s="120"/>
      <c r="M173" s="120"/>
      <c r="N173" s="120"/>
      <c r="O173" s="120"/>
      <c r="P173" s="120"/>
      <c r="Q173" s="120"/>
      <c r="R173" s="120"/>
      <c r="S173" s="120"/>
      <c r="T173" s="120"/>
      <c r="U173" s="120"/>
      <c r="V173" s="118"/>
      <c r="W173" s="118"/>
      <c r="X173" s="120"/>
    </row>
    <row r="174" spans="1:24" s="10" customFormat="1" ht="12.75">
      <c r="A174" s="10">
        <v>1</v>
      </c>
      <c r="B174" s="127" t="s">
        <v>302</v>
      </c>
      <c r="C174" s="109" t="s">
        <v>303</v>
      </c>
      <c r="D174" s="109" t="s">
        <v>193</v>
      </c>
      <c r="E174" s="10">
        <v>2002</v>
      </c>
      <c r="F174" s="110">
        <v>4.1</v>
      </c>
      <c r="G174" s="110">
        <v>3.2</v>
      </c>
      <c r="H174" s="111"/>
      <c r="I174" s="192"/>
      <c r="J174" s="111">
        <v>1</v>
      </c>
      <c r="K174" s="111"/>
      <c r="L174" s="111"/>
      <c r="M174" s="111"/>
      <c r="N174" s="111" t="s">
        <v>343</v>
      </c>
      <c r="O174" s="111"/>
      <c r="P174" s="111"/>
      <c r="Q174" s="111">
        <v>15</v>
      </c>
      <c r="R174" s="111"/>
      <c r="S174" s="111">
        <v>8</v>
      </c>
      <c r="T174" s="111"/>
      <c r="U174" s="111"/>
      <c r="X174" s="72">
        <f aca="true" t="shared" si="7" ref="X174:X210">SUM(H174:W174)</f>
        <v>24</v>
      </c>
    </row>
    <row r="175" spans="1:24" s="10" customFormat="1" ht="12.75">
      <c r="A175" s="10">
        <v>2</v>
      </c>
      <c r="B175" s="127" t="s">
        <v>366</v>
      </c>
      <c r="C175" s="109" t="s">
        <v>367</v>
      </c>
      <c r="D175" s="109" t="s">
        <v>193</v>
      </c>
      <c r="E175" s="10">
        <v>2002</v>
      </c>
      <c r="F175" s="110">
        <v>27</v>
      </c>
      <c r="G175" s="110"/>
      <c r="H175" s="111"/>
      <c r="I175" s="192"/>
      <c r="J175" s="111"/>
      <c r="K175" s="111"/>
      <c r="L175" s="111"/>
      <c r="M175" s="111"/>
      <c r="N175" s="111" t="s">
        <v>343</v>
      </c>
      <c r="O175" s="111"/>
      <c r="P175" s="111"/>
      <c r="Q175" s="111"/>
      <c r="R175" s="111"/>
      <c r="S175" s="111"/>
      <c r="T175" s="111"/>
      <c r="U175" s="111"/>
      <c r="X175" s="72">
        <f t="shared" si="7"/>
        <v>0</v>
      </c>
    </row>
    <row r="176" spans="1:24" ht="12.75">
      <c r="A176" s="10">
        <v>3</v>
      </c>
      <c r="B176" s="127" t="s">
        <v>296</v>
      </c>
      <c r="C176" s="109" t="s">
        <v>297</v>
      </c>
      <c r="D176" s="109" t="s">
        <v>161</v>
      </c>
      <c r="E176" s="10">
        <v>2002</v>
      </c>
      <c r="F176" s="110">
        <v>9.2</v>
      </c>
      <c r="G176" s="110">
        <v>4.8</v>
      </c>
      <c r="H176" s="111"/>
      <c r="I176" s="192"/>
      <c r="J176" s="111">
        <v>1</v>
      </c>
      <c r="K176" s="111"/>
      <c r="L176" s="111"/>
      <c r="M176" s="111"/>
      <c r="N176" s="111"/>
      <c r="O176" s="111"/>
      <c r="P176" s="111"/>
      <c r="Q176" s="111">
        <v>1</v>
      </c>
      <c r="R176" s="111"/>
      <c r="S176" s="111"/>
      <c r="T176" s="111"/>
      <c r="U176" s="111"/>
      <c r="V176" s="10"/>
      <c r="X176" s="72">
        <f t="shared" si="7"/>
        <v>2</v>
      </c>
    </row>
    <row r="177" spans="1:24" ht="12.75">
      <c r="A177" s="10">
        <v>4</v>
      </c>
      <c r="B177" s="127" t="s">
        <v>256</v>
      </c>
      <c r="C177" s="109" t="s">
        <v>257</v>
      </c>
      <c r="D177" s="109" t="s">
        <v>161</v>
      </c>
      <c r="E177" s="10">
        <v>2002</v>
      </c>
      <c r="F177" s="110">
        <v>4.7</v>
      </c>
      <c r="G177" s="110">
        <v>5.8</v>
      </c>
      <c r="H177" s="111"/>
      <c r="I177" s="192">
        <v>8</v>
      </c>
      <c r="J177" s="111">
        <v>1</v>
      </c>
      <c r="K177" s="111"/>
      <c r="L177" s="111"/>
      <c r="M177" s="111"/>
      <c r="N177" s="111" t="s">
        <v>343</v>
      </c>
      <c r="O177" s="111"/>
      <c r="P177" s="111"/>
      <c r="Q177" s="111">
        <v>1</v>
      </c>
      <c r="R177" s="111"/>
      <c r="S177" s="111"/>
      <c r="T177" s="111"/>
      <c r="U177" s="111"/>
      <c r="V177" s="10"/>
      <c r="X177" s="72">
        <f t="shared" si="7"/>
        <v>10</v>
      </c>
    </row>
    <row r="178" spans="1:24" ht="12.75">
      <c r="A178" s="10">
        <v>5</v>
      </c>
      <c r="B178" s="127" t="s">
        <v>266</v>
      </c>
      <c r="C178" s="109" t="s">
        <v>253</v>
      </c>
      <c r="D178" s="109" t="s">
        <v>161</v>
      </c>
      <c r="E178" s="10">
        <v>2002</v>
      </c>
      <c r="F178" s="110">
        <v>8.7</v>
      </c>
      <c r="G178" s="110">
        <v>6.9</v>
      </c>
      <c r="H178" s="111"/>
      <c r="I178" s="192">
        <v>1</v>
      </c>
      <c r="J178" s="111">
        <v>1</v>
      </c>
      <c r="K178" s="111"/>
      <c r="L178" s="111"/>
      <c r="M178" s="111"/>
      <c r="N178" s="111"/>
      <c r="O178" s="111"/>
      <c r="P178" s="111"/>
      <c r="Q178" s="111">
        <v>1</v>
      </c>
      <c r="R178" s="111"/>
      <c r="S178" s="126"/>
      <c r="T178" s="111"/>
      <c r="U178" s="111"/>
      <c r="V178" s="10"/>
      <c r="X178" s="72">
        <f t="shared" si="7"/>
        <v>3</v>
      </c>
    </row>
    <row r="179" spans="1:24" ht="12.75">
      <c r="A179" s="10">
        <v>6</v>
      </c>
      <c r="B179" s="127" t="s">
        <v>178</v>
      </c>
      <c r="C179" s="109" t="s">
        <v>301</v>
      </c>
      <c r="D179" s="109" t="s">
        <v>102</v>
      </c>
      <c r="E179" s="10">
        <v>2002</v>
      </c>
      <c r="F179" s="110">
        <v>11.1</v>
      </c>
      <c r="G179" s="110">
        <v>10.2</v>
      </c>
      <c r="H179" s="111"/>
      <c r="I179" s="192"/>
      <c r="J179" s="111">
        <v>1</v>
      </c>
      <c r="K179" s="111"/>
      <c r="L179" s="111"/>
      <c r="M179" s="111"/>
      <c r="N179" s="111"/>
      <c r="O179" s="111"/>
      <c r="P179" s="111"/>
      <c r="Q179" s="111">
        <v>1</v>
      </c>
      <c r="R179" s="111"/>
      <c r="S179" s="126">
        <v>1</v>
      </c>
      <c r="T179" s="111"/>
      <c r="U179" s="111"/>
      <c r="V179" s="10"/>
      <c r="X179" s="72">
        <f t="shared" si="7"/>
        <v>3</v>
      </c>
    </row>
    <row r="180" spans="1:24" ht="12.75">
      <c r="A180" s="10">
        <v>7</v>
      </c>
      <c r="B180" s="127" t="s">
        <v>352</v>
      </c>
      <c r="C180" s="109" t="s">
        <v>353</v>
      </c>
      <c r="D180" s="109" t="s">
        <v>186</v>
      </c>
      <c r="E180" s="10">
        <v>2002</v>
      </c>
      <c r="F180" s="110">
        <v>23.2</v>
      </c>
      <c r="G180" s="110"/>
      <c r="H180" s="111"/>
      <c r="I180" s="192"/>
      <c r="J180" s="111"/>
      <c r="K180" s="111"/>
      <c r="L180" s="111"/>
      <c r="M180" s="111"/>
      <c r="N180" s="111" t="s">
        <v>343</v>
      </c>
      <c r="O180" s="111"/>
      <c r="P180" s="111"/>
      <c r="Q180" s="111"/>
      <c r="R180" s="111"/>
      <c r="S180" s="111"/>
      <c r="T180" s="111"/>
      <c r="U180" s="111"/>
      <c r="V180" s="10"/>
      <c r="X180" s="72">
        <f t="shared" si="7"/>
        <v>0</v>
      </c>
    </row>
    <row r="181" spans="1:24" ht="12.75">
      <c r="A181" s="10">
        <v>8</v>
      </c>
      <c r="B181" s="127" t="s">
        <v>288</v>
      </c>
      <c r="C181" s="109" t="s">
        <v>289</v>
      </c>
      <c r="D181" s="109" t="s">
        <v>290</v>
      </c>
      <c r="E181" s="10">
        <v>2002</v>
      </c>
      <c r="F181" s="110">
        <v>5.6</v>
      </c>
      <c r="G181" s="110">
        <v>5.5</v>
      </c>
      <c r="H181" s="111"/>
      <c r="I181" s="192"/>
      <c r="J181" s="111">
        <v>6</v>
      </c>
      <c r="K181" s="111">
        <v>10</v>
      </c>
      <c r="L181" s="111">
        <v>1</v>
      </c>
      <c r="M181" s="111"/>
      <c r="N181" s="111"/>
      <c r="O181" s="111"/>
      <c r="P181" s="111"/>
      <c r="Q181" s="111"/>
      <c r="R181" s="111"/>
      <c r="S181" s="111">
        <v>2</v>
      </c>
      <c r="T181" s="111"/>
      <c r="U181" s="111"/>
      <c r="V181" s="10"/>
      <c r="X181" s="72">
        <f t="shared" si="7"/>
        <v>19</v>
      </c>
    </row>
    <row r="182" spans="1:24" ht="12.75">
      <c r="A182" s="10">
        <v>9</v>
      </c>
      <c r="B182" s="127" t="s">
        <v>442</v>
      </c>
      <c r="C182" s="109" t="s">
        <v>443</v>
      </c>
      <c r="D182" s="109" t="s">
        <v>410</v>
      </c>
      <c r="E182" s="10">
        <v>2002</v>
      </c>
      <c r="F182" s="110">
        <v>17.5</v>
      </c>
      <c r="G182" s="110"/>
      <c r="H182" s="111"/>
      <c r="I182" s="192"/>
      <c r="J182" s="111"/>
      <c r="K182" s="111"/>
      <c r="L182" s="111"/>
      <c r="M182" s="111"/>
      <c r="N182" s="111"/>
      <c r="O182" s="111"/>
      <c r="P182" s="111"/>
      <c r="Q182" s="111"/>
      <c r="R182" s="111"/>
      <c r="S182" s="126">
        <v>1</v>
      </c>
      <c r="T182" s="111"/>
      <c r="U182" s="111"/>
      <c r="V182" s="10"/>
      <c r="X182" s="72">
        <f t="shared" si="7"/>
        <v>1</v>
      </c>
    </row>
    <row r="183" spans="1:24" ht="12.75">
      <c r="A183" s="10">
        <v>10</v>
      </c>
      <c r="B183" s="127" t="s">
        <v>304</v>
      </c>
      <c r="C183" s="109" t="s">
        <v>305</v>
      </c>
      <c r="D183" s="109" t="s">
        <v>407</v>
      </c>
      <c r="E183" s="10">
        <v>2002</v>
      </c>
      <c r="F183" s="110">
        <v>11.4</v>
      </c>
      <c r="G183" s="110">
        <v>11.7</v>
      </c>
      <c r="H183" s="111"/>
      <c r="I183" s="192"/>
      <c r="J183" s="111">
        <v>1</v>
      </c>
      <c r="K183" s="111"/>
      <c r="L183" s="111"/>
      <c r="M183" s="111"/>
      <c r="N183" s="111"/>
      <c r="O183" s="111"/>
      <c r="P183" s="111"/>
      <c r="Q183" s="111"/>
      <c r="R183" s="111"/>
      <c r="S183" s="111">
        <v>1</v>
      </c>
      <c r="T183" s="111"/>
      <c r="U183" s="111"/>
      <c r="V183" s="10"/>
      <c r="X183" s="72">
        <f t="shared" si="7"/>
        <v>2</v>
      </c>
    </row>
    <row r="184" spans="1:24" ht="12.75">
      <c r="A184" s="10">
        <v>11</v>
      </c>
      <c r="B184" s="127" t="s">
        <v>162</v>
      </c>
      <c r="C184" s="109" t="s">
        <v>291</v>
      </c>
      <c r="D184" s="109" t="s">
        <v>161</v>
      </c>
      <c r="E184" s="10">
        <v>2002</v>
      </c>
      <c r="F184" s="110">
        <v>7.7</v>
      </c>
      <c r="G184" s="110">
        <v>4.9</v>
      </c>
      <c r="H184" s="111"/>
      <c r="I184" s="192"/>
      <c r="J184" s="111">
        <v>1</v>
      </c>
      <c r="K184" s="111"/>
      <c r="L184" s="111"/>
      <c r="M184" s="111"/>
      <c r="N184" s="111" t="s">
        <v>343</v>
      </c>
      <c r="O184" s="111"/>
      <c r="P184" s="111"/>
      <c r="Q184" s="111">
        <v>1</v>
      </c>
      <c r="R184" s="111"/>
      <c r="S184" s="111"/>
      <c r="T184" s="111"/>
      <c r="U184" s="111"/>
      <c r="V184" s="10"/>
      <c r="X184" s="72">
        <f t="shared" si="7"/>
        <v>2</v>
      </c>
    </row>
    <row r="185" spans="1:24" ht="12.75">
      <c r="A185" s="10">
        <v>12</v>
      </c>
      <c r="B185" s="127" t="s">
        <v>389</v>
      </c>
      <c r="C185" s="109" t="s">
        <v>441</v>
      </c>
      <c r="D185" s="109" t="s">
        <v>410</v>
      </c>
      <c r="E185" s="10">
        <v>2002</v>
      </c>
      <c r="F185" s="110">
        <v>21.6</v>
      </c>
      <c r="G185" s="110"/>
      <c r="H185" s="111"/>
      <c r="I185" s="192"/>
      <c r="J185" s="111"/>
      <c r="K185" s="111"/>
      <c r="L185" s="111"/>
      <c r="M185" s="111"/>
      <c r="N185" s="111"/>
      <c r="O185" s="111"/>
      <c r="P185" s="111"/>
      <c r="Q185" s="111"/>
      <c r="R185" s="111"/>
      <c r="S185" s="111">
        <v>1</v>
      </c>
      <c r="T185" s="111"/>
      <c r="U185" s="111"/>
      <c r="V185" s="10"/>
      <c r="X185" s="72">
        <f t="shared" si="7"/>
        <v>1</v>
      </c>
    </row>
    <row r="186" spans="1:24" ht="12.75">
      <c r="A186" s="10">
        <v>13</v>
      </c>
      <c r="B186" s="127" t="s">
        <v>437</v>
      </c>
      <c r="C186" s="109" t="s">
        <v>438</v>
      </c>
      <c r="D186" s="109" t="s">
        <v>186</v>
      </c>
      <c r="E186" s="10">
        <v>2002</v>
      </c>
      <c r="F186" s="110">
        <v>13</v>
      </c>
      <c r="G186" s="110"/>
      <c r="H186" s="111"/>
      <c r="I186" s="192"/>
      <c r="J186" s="111"/>
      <c r="K186" s="111"/>
      <c r="L186" s="111"/>
      <c r="M186" s="111"/>
      <c r="N186" s="111"/>
      <c r="O186" s="111"/>
      <c r="P186" s="111"/>
      <c r="Q186" s="111"/>
      <c r="R186" s="111"/>
      <c r="S186" s="111">
        <v>1</v>
      </c>
      <c r="T186" s="111"/>
      <c r="U186" s="111"/>
      <c r="V186" s="10"/>
      <c r="X186" s="72">
        <f t="shared" si="7"/>
        <v>1</v>
      </c>
    </row>
    <row r="187" spans="1:24" ht="12.75">
      <c r="A187" s="10">
        <v>14</v>
      </c>
      <c r="B187" s="127" t="s">
        <v>292</v>
      </c>
      <c r="C187" s="109" t="s">
        <v>293</v>
      </c>
      <c r="D187" s="109" t="s">
        <v>102</v>
      </c>
      <c r="E187" s="10">
        <v>2002</v>
      </c>
      <c r="F187" s="110">
        <v>8.4</v>
      </c>
      <c r="G187" s="110">
        <v>7.5</v>
      </c>
      <c r="H187" s="111"/>
      <c r="I187" s="192"/>
      <c r="J187" s="111">
        <v>1</v>
      </c>
      <c r="K187" s="111"/>
      <c r="L187" s="111"/>
      <c r="M187" s="111"/>
      <c r="N187" s="111" t="s">
        <v>343</v>
      </c>
      <c r="O187" s="111"/>
      <c r="P187" s="111"/>
      <c r="Q187" s="111">
        <v>1</v>
      </c>
      <c r="R187" s="111"/>
      <c r="S187" s="111">
        <v>1</v>
      </c>
      <c r="T187" s="111"/>
      <c r="U187" s="111"/>
      <c r="V187" s="10"/>
      <c r="X187" s="72">
        <f t="shared" si="7"/>
        <v>3</v>
      </c>
    </row>
    <row r="188" spans="1:24" ht="12.75">
      <c r="A188" s="10">
        <v>15</v>
      </c>
      <c r="B188" s="127" t="s">
        <v>439</v>
      </c>
      <c r="C188" s="109" t="s">
        <v>440</v>
      </c>
      <c r="D188" s="109" t="s">
        <v>174</v>
      </c>
      <c r="E188" s="10">
        <v>2002</v>
      </c>
      <c r="F188" s="110">
        <v>15.8</v>
      </c>
      <c r="G188" s="110"/>
      <c r="H188" s="111"/>
      <c r="I188" s="192"/>
      <c r="J188" s="111"/>
      <c r="K188" s="111"/>
      <c r="L188" s="111"/>
      <c r="M188" s="111"/>
      <c r="N188" s="111"/>
      <c r="O188" s="111"/>
      <c r="P188" s="111"/>
      <c r="Q188" s="111"/>
      <c r="R188" s="111"/>
      <c r="S188" s="111">
        <v>1</v>
      </c>
      <c r="T188" s="111"/>
      <c r="U188" s="111"/>
      <c r="V188" s="10"/>
      <c r="X188" s="72">
        <f t="shared" si="7"/>
        <v>1</v>
      </c>
    </row>
    <row r="189" spans="1:24" ht="12.75">
      <c r="A189" s="10">
        <v>16</v>
      </c>
      <c r="B189" s="127" t="s">
        <v>361</v>
      </c>
      <c r="C189" s="109" t="s">
        <v>362</v>
      </c>
      <c r="D189" s="109" t="s">
        <v>174</v>
      </c>
      <c r="E189" s="10">
        <v>2002</v>
      </c>
      <c r="F189" s="110">
        <v>14.9</v>
      </c>
      <c r="G189" s="110">
        <v>14.9</v>
      </c>
      <c r="H189" s="111"/>
      <c r="I189" s="192"/>
      <c r="J189" s="111"/>
      <c r="K189" s="111"/>
      <c r="L189" s="111"/>
      <c r="M189" s="111"/>
      <c r="N189" s="111" t="s">
        <v>343</v>
      </c>
      <c r="O189" s="111"/>
      <c r="P189" s="111"/>
      <c r="Q189" s="111"/>
      <c r="R189" s="111"/>
      <c r="S189" s="111">
        <v>1</v>
      </c>
      <c r="T189" s="111"/>
      <c r="U189" s="111"/>
      <c r="V189" s="10"/>
      <c r="X189" s="72">
        <f t="shared" si="7"/>
        <v>1</v>
      </c>
    </row>
    <row r="190" spans="1:24" ht="12.75">
      <c r="A190" s="10">
        <v>17</v>
      </c>
      <c r="B190" s="127" t="s">
        <v>435</v>
      </c>
      <c r="C190" s="109" t="s">
        <v>436</v>
      </c>
      <c r="D190" s="109" t="s">
        <v>407</v>
      </c>
      <c r="E190" s="10">
        <v>2002</v>
      </c>
      <c r="F190" s="110">
        <v>14.2</v>
      </c>
      <c r="G190" s="110"/>
      <c r="H190" s="111"/>
      <c r="I190" s="192"/>
      <c r="J190" s="111"/>
      <c r="K190" s="111"/>
      <c r="L190" s="111"/>
      <c r="M190" s="111"/>
      <c r="N190" s="111"/>
      <c r="O190" s="111"/>
      <c r="P190" s="111"/>
      <c r="Q190" s="111"/>
      <c r="R190" s="111"/>
      <c r="S190" s="126">
        <v>1</v>
      </c>
      <c r="T190" s="111"/>
      <c r="U190" s="111"/>
      <c r="V190" s="10"/>
      <c r="X190" s="72">
        <f t="shared" si="7"/>
        <v>1</v>
      </c>
    </row>
    <row r="191" spans="1:24" ht="12.75">
      <c r="A191" s="10">
        <v>18</v>
      </c>
      <c r="B191" s="127" t="s">
        <v>258</v>
      </c>
      <c r="C191" s="109" t="s">
        <v>259</v>
      </c>
      <c r="D191" s="109" t="s">
        <v>117</v>
      </c>
      <c r="E191" s="10">
        <v>2002</v>
      </c>
      <c r="F191" s="110">
        <v>6.2</v>
      </c>
      <c r="G191" s="110">
        <v>4.3</v>
      </c>
      <c r="H191" s="111"/>
      <c r="I191" s="192">
        <v>6</v>
      </c>
      <c r="J191" s="111">
        <v>8</v>
      </c>
      <c r="K191" s="111">
        <v>10</v>
      </c>
      <c r="L191" s="111">
        <v>1</v>
      </c>
      <c r="M191" s="111"/>
      <c r="N191" s="111" t="s">
        <v>343</v>
      </c>
      <c r="O191" s="111"/>
      <c r="P191" s="111"/>
      <c r="Q191" s="111">
        <v>1</v>
      </c>
      <c r="R191" s="111"/>
      <c r="S191" s="111">
        <v>10</v>
      </c>
      <c r="T191" s="111"/>
      <c r="U191" s="111"/>
      <c r="V191" s="10"/>
      <c r="X191" s="72">
        <f t="shared" si="7"/>
        <v>36</v>
      </c>
    </row>
    <row r="192" spans="1:24" ht="12.75">
      <c r="A192" s="10">
        <v>19</v>
      </c>
      <c r="B192" s="127" t="s">
        <v>264</v>
      </c>
      <c r="C192" s="109" t="s">
        <v>265</v>
      </c>
      <c r="D192" s="109" t="s">
        <v>102</v>
      </c>
      <c r="E192" s="10">
        <v>2002</v>
      </c>
      <c r="F192" s="110">
        <v>4.4</v>
      </c>
      <c r="G192" s="110">
        <v>4.5</v>
      </c>
      <c r="H192" s="111"/>
      <c r="I192" s="192">
        <v>1</v>
      </c>
      <c r="J192" s="111">
        <v>10</v>
      </c>
      <c r="K192" s="111">
        <v>10</v>
      </c>
      <c r="L192" s="111">
        <v>1</v>
      </c>
      <c r="M192" s="111"/>
      <c r="N192" s="111" t="s">
        <v>343</v>
      </c>
      <c r="O192" s="111"/>
      <c r="P192" s="111"/>
      <c r="Q192" s="111">
        <v>1</v>
      </c>
      <c r="R192" s="111"/>
      <c r="S192" s="126"/>
      <c r="T192" s="111"/>
      <c r="U192" s="111"/>
      <c r="V192" s="10"/>
      <c r="X192" s="72">
        <f t="shared" si="7"/>
        <v>23</v>
      </c>
    </row>
    <row r="193" spans="1:24" ht="12.75">
      <c r="A193" s="10">
        <v>20</v>
      </c>
      <c r="B193" s="109" t="s">
        <v>263</v>
      </c>
      <c r="C193" s="109" t="s">
        <v>262</v>
      </c>
      <c r="D193" s="109" t="s">
        <v>102</v>
      </c>
      <c r="E193" s="10">
        <v>2001</v>
      </c>
      <c r="F193" s="110">
        <v>5.8</v>
      </c>
      <c r="G193" s="110">
        <v>5</v>
      </c>
      <c r="H193" s="111"/>
      <c r="I193" s="192">
        <v>1</v>
      </c>
      <c r="J193" s="111">
        <v>1</v>
      </c>
      <c r="K193" s="111"/>
      <c r="L193" s="111"/>
      <c r="M193" s="111"/>
      <c r="N193" s="126" t="s">
        <v>343</v>
      </c>
      <c r="O193" s="111"/>
      <c r="P193" s="111"/>
      <c r="Q193" s="111"/>
      <c r="R193" s="111"/>
      <c r="S193" s="111"/>
      <c r="T193" s="111"/>
      <c r="U193" s="111"/>
      <c r="V193" s="10"/>
      <c r="X193" s="72">
        <f t="shared" si="7"/>
        <v>2</v>
      </c>
    </row>
    <row r="194" spans="1:24" ht="12.75">
      <c r="A194" s="10">
        <v>21</v>
      </c>
      <c r="B194" s="109" t="s">
        <v>433</v>
      </c>
      <c r="C194" s="109" t="s">
        <v>434</v>
      </c>
      <c r="D194" s="109" t="s">
        <v>232</v>
      </c>
      <c r="E194" s="10">
        <v>2001</v>
      </c>
      <c r="F194" s="110">
        <v>11.1</v>
      </c>
      <c r="G194" s="110"/>
      <c r="H194" s="111"/>
      <c r="I194" s="192"/>
      <c r="J194" s="111"/>
      <c r="K194" s="111"/>
      <c r="L194" s="111"/>
      <c r="M194" s="111"/>
      <c r="N194" s="111"/>
      <c r="O194" s="111"/>
      <c r="P194" s="111"/>
      <c r="Q194" s="111"/>
      <c r="R194" s="111"/>
      <c r="S194" s="111">
        <v>1</v>
      </c>
      <c r="T194" s="111"/>
      <c r="U194" s="111"/>
      <c r="V194" s="10"/>
      <c r="X194" s="72">
        <f t="shared" si="7"/>
        <v>1</v>
      </c>
    </row>
    <row r="195" spans="1:24" ht="12.75">
      <c r="A195" s="10">
        <v>22</v>
      </c>
      <c r="B195" s="109" t="s">
        <v>298</v>
      </c>
      <c r="C195" s="109" t="s">
        <v>299</v>
      </c>
      <c r="D195" s="109" t="s">
        <v>290</v>
      </c>
      <c r="E195" s="10">
        <v>2001</v>
      </c>
      <c r="F195" s="110">
        <v>10.8</v>
      </c>
      <c r="G195" s="110">
        <v>9.7</v>
      </c>
      <c r="H195" s="111"/>
      <c r="I195" s="192"/>
      <c r="J195" s="111">
        <v>1</v>
      </c>
      <c r="K195" s="111"/>
      <c r="L195" s="111"/>
      <c r="M195" s="111"/>
      <c r="N195" s="111"/>
      <c r="O195" s="111"/>
      <c r="P195" s="111"/>
      <c r="Q195" s="111"/>
      <c r="R195" s="111"/>
      <c r="S195" s="126">
        <v>1</v>
      </c>
      <c r="T195" s="111"/>
      <c r="U195" s="111"/>
      <c r="V195" s="10"/>
      <c r="X195" s="72">
        <f t="shared" si="7"/>
        <v>2</v>
      </c>
    </row>
    <row r="196" spans="1:24" ht="12.75">
      <c r="A196" s="10">
        <v>23</v>
      </c>
      <c r="B196" s="109" t="s">
        <v>254</v>
      </c>
      <c r="C196" s="109" t="s">
        <v>255</v>
      </c>
      <c r="D196" s="109" t="s">
        <v>197</v>
      </c>
      <c r="E196" s="10">
        <v>2001</v>
      </c>
      <c r="F196" s="110">
        <v>7</v>
      </c>
      <c r="G196" s="110">
        <v>4.1</v>
      </c>
      <c r="H196" s="111"/>
      <c r="I196" s="192">
        <v>10</v>
      </c>
      <c r="J196" s="111">
        <v>1</v>
      </c>
      <c r="K196" s="111">
        <v>10</v>
      </c>
      <c r="L196" s="111">
        <v>1</v>
      </c>
      <c r="M196" s="111"/>
      <c r="N196" s="111"/>
      <c r="O196" s="111"/>
      <c r="P196" s="111"/>
      <c r="Q196" s="111">
        <v>6</v>
      </c>
      <c r="R196" s="111"/>
      <c r="S196" s="111"/>
      <c r="T196" s="111"/>
      <c r="U196" s="111"/>
      <c r="V196" s="10"/>
      <c r="X196" s="72">
        <f t="shared" si="7"/>
        <v>28</v>
      </c>
    </row>
    <row r="197" spans="1:24" ht="12.75">
      <c r="A197" s="10">
        <v>24</v>
      </c>
      <c r="B197" s="109" t="s">
        <v>432</v>
      </c>
      <c r="C197" s="109" t="s">
        <v>169</v>
      </c>
      <c r="D197" s="109" t="s">
        <v>232</v>
      </c>
      <c r="E197" s="10">
        <v>2001</v>
      </c>
      <c r="F197" s="110">
        <v>10.6</v>
      </c>
      <c r="G197" s="110"/>
      <c r="H197" s="111"/>
      <c r="I197" s="192"/>
      <c r="J197" s="111"/>
      <c r="K197" s="111"/>
      <c r="L197" s="111"/>
      <c r="M197" s="111"/>
      <c r="N197" s="111"/>
      <c r="O197" s="111"/>
      <c r="P197" s="111"/>
      <c r="Q197" s="111"/>
      <c r="R197" s="111"/>
      <c r="S197" s="126">
        <v>1</v>
      </c>
      <c r="T197" s="111"/>
      <c r="U197" s="111"/>
      <c r="V197" s="10"/>
      <c r="X197" s="72">
        <f t="shared" si="7"/>
        <v>1</v>
      </c>
    </row>
    <row r="198" spans="1:24" ht="12.75">
      <c r="A198" s="10">
        <v>25</v>
      </c>
      <c r="B198" s="109" t="s">
        <v>306</v>
      </c>
      <c r="C198" s="109" t="s">
        <v>297</v>
      </c>
      <c r="D198" s="109" t="s">
        <v>102</v>
      </c>
      <c r="E198" s="10">
        <v>2001</v>
      </c>
      <c r="F198" s="110">
        <v>10.5</v>
      </c>
      <c r="G198" s="110"/>
      <c r="H198" s="111"/>
      <c r="I198" s="192"/>
      <c r="J198" s="111">
        <v>1</v>
      </c>
      <c r="K198" s="111"/>
      <c r="L198" s="111"/>
      <c r="M198" s="111"/>
      <c r="N198" s="111"/>
      <c r="O198" s="111"/>
      <c r="P198" s="111"/>
      <c r="Q198" s="111"/>
      <c r="R198" s="111"/>
      <c r="S198" s="111"/>
      <c r="T198" s="111"/>
      <c r="U198" s="111"/>
      <c r="V198" s="10"/>
      <c r="X198" s="72">
        <f t="shared" si="7"/>
        <v>1</v>
      </c>
    </row>
    <row r="199" spans="1:24" ht="12.75">
      <c r="A199" s="10">
        <v>26</v>
      </c>
      <c r="B199" s="109" t="s">
        <v>368</v>
      </c>
      <c r="C199" s="109" t="s">
        <v>369</v>
      </c>
      <c r="D199" s="109" t="s">
        <v>116</v>
      </c>
      <c r="E199" s="10">
        <v>2001</v>
      </c>
      <c r="F199" s="110">
        <v>11.6</v>
      </c>
      <c r="G199" s="110">
        <v>11.7</v>
      </c>
      <c r="H199" s="111"/>
      <c r="I199" s="192"/>
      <c r="J199" s="111"/>
      <c r="K199" s="111"/>
      <c r="L199" s="111"/>
      <c r="M199" s="111"/>
      <c r="N199" s="111" t="s">
        <v>343</v>
      </c>
      <c r="O199" s="111"/>
      <c r="P199" s="111"/>
      <c r="Q199" s="111"/>
      <c r="R199" s="111"/>
      <c r="S199" s="111">
        <v>1</v>
      </c>
      <c r="T199" s="111"/>
      <c r="U199" s="111"/>
      <c r="V199" s="10"/>
      <c r="X199" s="72">
        <f t="shared" si="7"/>
        <v>1</v>
      </c>
    </row>
    <row r="200" spans="1:24" ht="12.75">
      <c r="A200" s="10">
        <v>27</v>
      </c>
      <c r="B200" s="109" t="s">
        <v>294</v>
      </c>
      <c r="C200" s="109" t="s">
        <v>295</v>
      </c>
      <c r="D200" s="109" t="s">
        <v>174</v>
      </c>
      <c r="E200" s="10">
        <v>2001</v>
      </c>
      <c r="F200" s="110">
        <v>10</v>
      </c>
      <c r="G200" s="110"/>
      <c r="H200" s="111"/>
      <c r="I200" s="192"/>
      <c r="J200" s="111">
        <v>1</v>
      </c>
      <c r="K200" s="111"/>
      <c r="L200" s="111"/>
      <c r="M200" s="111"/>
      <c r="N200" s="126"/>
      <c r="O200" s="111"/>
      <c r="P200" s="111"/>
      <c r="Q200" s="111"/>
      <c r="R200" s="111"/>
      <c r="S200" s="111"/>
      <c r="T200" s="111"/>
      <c r="U200" s="111"/>
      <c r="V200" s="10"/>
      <c r="X200" s="72">
        <f t="shared" si="7"/>
        <v>1</v>
      </c>
    </row>
    <row r="201" spans="1:24" ht="12.75">
      <c r="A201" s="10">
        <v>28</v>
      </c>
      <c r="B201" s="109" t="s">
        <v>162</v>
      </c>
      <c r="C201" s="109" t="s">
        <v>300</v>
      </c>
      <c r="D201" s="109" t="s">
        <v>161</v>
      </c>
      <c r="E201" s="10">
        <v>2001</v>
      </c>
      <c r="F201" s="110">
        <v>5.3</v>
      </c>
      <c r="G201" s="110">
        <v>5.3</v>
      </c>
      <c r="H201" s="111"/>
      <c r="I201" s="192"/>
      <c r="J201" s="111">
        <v>1</v>
      </c>
      <c r="K201" s="111"/>
      <c r="L201" s="111"/>
      <c r="M201" s="111"/>
      <c r="N201" s="126"/>
      <c r="O201" s="111"/>
      <c r="P201" s="111"/>
      <c r="Q201" s="111">
        <v>1</v>
      </c>
      <c r="R201" s="111"/>
      <c r="S201" s="111"/>
      <c r="T201" s="111"/>
      <c r="U201" s="111"/>
      <c r="V201" s="10"/>
      <c r="X201" s="72">
        <f t="shared" si="7"/>
        <v>2</v>
      </c>
    </row>
    <row r="202" spans="1:24" ht="12.75">
      <c r="A202" s="10">
        <v>29</v>
      </c>
      <c r="B202" s="109" t="s">
        <v>250</v>
      </c>
      <c r="C202" s="109" t="s">
        <v>251</v>
      </c>
      <c r="D202" s="109" t="s">
        <v>161</v>
      </c>
      <c r="E202" s="10">
        <v>2001</v>
      </c>
      <c r="F202" s="110">
        <v>2.4</v>
      </c>
      <c r="G202" s="110">
        <v>1.2</v>
      </c>
      <c r="H202" s="111"/>
      <c r="I202" s="192">
        <v>20</v>
      </c>
      <c r="J202" s="111">
        <v>15</v>
      </c>
      <c r="K202" s="111">
        <v>10</v>
      </c>
      <c r="L202" s="111">
        <v>8</v>
      </c>
      <c r="M202" s="111"/>
      <c r="N202" s="111" t="s">
        <v>343</v>
      </c>
      <c r="O202" s="111"/>
      <c r="P202" s="111"/>
      <c r="Q202" s="111">
        <v>8</v>
      </c>
      <c r="R202" s="111"/>
      <c r="S202" s="111">
        <v>6</v>
      </c>
      <c r="T202" s="111"/>
      <c r="U202" s="111"/>
      <c r="V202" s="10"/>
      <c r="X202" s="72">
        <f t="shared" si="7"/>
        <v>67</v>
      </c>
    </row>
    <row r="203" spans="1:24" ht="12.75">
      <c r="A203" s="10">
        <v>30</v>
      </c>
      <c r="B203" s="109" t="s">
        <v>252</v>
      </c>
      <c r="C203" s="109" t="s">
        <v>253</v>
      </c>
      <c r="D203" s="109" t="s">
        <v>161</v>
      </c>
      <c r="E203" s="10">
        <v>2001</v>
      </c>
      <c r="F203" s="110">
        <v>1.3</v>
      </c>
      <c r="G203" s="110">
        <v>0.9</v>
      </c>
      <c r="H203" s="111"/>
      <c r="I203" s="192">
        <v>15</v>
      </c>
      <c r="J203" s="111">
        <v>1</v>
      </c>
      <c r="K203" s="111">
        <v>10</v>
      </c>
      <c r="L203" s="111">
        <v>15</v>
      </c>
      <c r="M203" s="111">
        <v>20</v>
      </c>
      <c r="N203" s="111" t="s">
        <v>343</v>
      </c>
      <c r="O203" s="111"/>
      <c r="P203" s="111"/>
      <c r="Q203" s="111">
        <v>20</v>
      </c>
      <c r="R203" s="111"/>
      <c r="S203" s="111">
        <v>4</v>
      </c>
      <c r="T203" s="111"/>
      <c r="U203" s="111"/>
      <c r="V203" s="10"/>
      <c r="X203" s="72">
        <f t="shared" si="7"/>
        <v>85</v>
      </c>
    </row>
    <row r="204" spans="1:24" ht="12.75">
      <c r="A204" s="10">
        <v>31</v>
      </c>
      <c r="B204" s="109" t="s">
        <v>365</v>
      </c>
      <c r="C204" s="109" t="s">
        <v>299</v>
      </c>
      <c r="D204" s="109" t="s">
        <v>193</v>
      </c>
      <c r="E204" s="10">
        <v>2001</v>
      </c>
      <c r="F204" s="110">
        <v>11.5</v>
      </c>
      <c r="G204" s="110">
        <v>11.5</v>
      </c>
      <c r="H204" s="111"/>
      <c r="I204" s="192"/>
      <c r="J204" s="111"/>
      <c r="K204" s="111"/>
      <c r="L204" s="111"/>
      <c r="M204" s="111"/>
      <c r="N204" s="111" t="s">
        <v>343</v>
      </c>
      <c r="O204" s="111"/>
      <c r="P204" s="111"/>
      <c r="Q204" s="111"/>
      <c r="R204" s="111"/>
      <c r="S204" s="126">
        <v>1</v>
      </c>
      <c r="T204" s="111"/>
      <c r="U204" s="111"/>
      <c r="V204" s="10"/>
      <c r="X204" s="72">
        <f t="shared" si="7"/>
        <v>1</v>
      </c>
    </row>
    <row r="205" spans="1:24" ht="12.75">
      <c r="A205" s="10">
        <v>32</v>
      </c>
      <c r="B205" s="109" t="s">
        <v>307</v>
      </c>
      <c r="C205" s="109" t="s">
        <v>308</v>
      </c>
      <c r="D205" s="109" t="s">
        <v>232</v>
      </c>
      <c r="E205" s="10">
        <v>2001</v>
      </c>
      <c r="F205" s="110">
        <v>10.8</v>
      </c>
      <c r="G205" s="110"/>
      <c r="H205" s="111"/>
      <c r="I205" s="192"/>
      <c r="J205" s="111">
        <v>1</v>
      </c>
      <c r="K205" s="111"/>
      <c r="L205" s="111"/>
      <c r="M205" s="111"/>
      <c r="N205" s="111"/>
      <c r="O205" s="111"/>
      <c r="P205" s="111"/>
      <c r="Q205" s="111"/>
      <c r="R205" s="111"/>
      <c r="S205" s="111"/>
      <c r="T205" s="111"/>
      <c r="U205" s="111"/>
      <c r="V205" s="10"/>
      <c r="X205" s="72">
        <f t="shared" si="7"/>
        <v>1</v>
      </c>
    </row>
    <row r="206" spans="1:24" ht="12.75">
      <c r="A206" s="10">
        <v>33</v>
      </c>
      <c r="B206" s="109" t="s">
        <v>274</v>
      </c>
      <c r="C206" s="109" t="s">
        <v>287</v>
      </c>
      <c r="D206" s="109" t="s">
        <v>161</v>
      </c>
      <c r="E206" s="10">
        <v>2001</v>
      </c>
      <c r="F206" s="110">
        <v>0.9</v>
      </c>
      <c r="G206" s="110">
        <v>0.9</v>
      </c>
      <c r="H206" s="111"/>
      <c r="I206" s="192"/>
      <c r="J206" s="111">
        <v>20</v>
      </c>
      <c r="K206" s="111">
        <v>10</v>
      </c>
      <c r="L206" s="111">
        <v>1</v>
      </c>
      <c r="M206" s="111"/>
      <c r="N206" s="111"/>
      <c r="O206" s="111"/>
      <c r="P206" s="111"/>
      <c r="Q206" s="111"/>
      <c r="R206" s="111"/>
      <c r="S206" s="126"/>
      <c r="T206" s="111"/>
      <c r="U206" s="111"/>
      <c r="V206" s="10"/>
      <c r="X206" s="72">
        <f t="shared" si="7"/>
        <v>31</v>
      </c>
    </row>
    <row r="207" spans="1:24" ht="12.75">
      <c r="A207" s="10">
        <v>34</v>
      </c>
      <c r="B207" s="109" t="s">
        <v>260</v>
      </c>
      <c r="C207" s="109" t="s">
        <v>261</v>
      </c>
      <c r="D207" s="109" t="s">
        <v>161</v>
      </c>
      <c r="E207" s="10">
        <v>2001</v>
      </c>
      <c r="F207" s="110">
        <v>5.1</v>
      </c>
      <c r="G207" s="110">
        <v>3.9</v>
      </c>
      <c r="H207" s="111"/>
      <c r="I207" s="192">
        <v>1</v>
      </c>
      <c r="J207" s="111">
        <v>1</v>
      </c>
      <c r="K207" s="111"/>
      <c r="L207" s="111"/>
      <c r="M207" s="111"/>
      <c r="N207" s="126" t="s">
        <v>343</v>
      </c>
      <c r="O207" s="111"/>
      <c r="P207" s="111"/>
      <c r="Q207" s="111">
        <v>1</v>
      </c>
      <c r="R207" s="111"/>
      <c r="S207" s="111"/>
      <c r="T207" s="111"/>
      <c r="U207" s="111"/>
      <c r="V207" s="10"/>
      <c r="X207" s="72">
        <f t="shared" si="7"/>
        <v>3</v>
      </c>
    </row>
    <row r="208" spans="1:24" ht="12.75">
      <c r="A208" s="10"/>
      <c r="B208" s="109"/>
      <c r="C208" s="109"/>
      <c r="D208" s="109"/>
      <c r="E208" s="10"/>
      <c r="F208" s="110"/>
      <c r="G208" s="110"/>
      <c r="H208" s="111"/>
      <c r="I208" s="192"/>
      <c r="J208" s="111"/>
      <c r="K208" s="111"/>
      <c r="L208" s="111"/>
      <c r="M208" s="111"/>
      <c r="N208" s="111"/>
      <c r="O208" s="111"/>
      <c r="P208" s="111"/>
      <c r="Q208" s="111"/>
      <c r="R208" s="111"/>
      <c r="S208" s="126"/>
      <c r="T208" s="111"/>
      <c r="U208" s="111"/>
      <c r="V208" s="10"/>
      <c r="X208" s="72">
        <f t="shared" si="7"/>
        <v>0</v>
      </c>
    </row>
    <row r="209" spans="1:24" ht="12.75">
      <c r="A209" s="10"/>
      <c r="B209" s="109"/>
      <c r="C209" s="109"/>
      <c r="D209" s="109"/>
      <c r="E209" s="10"/>
      <c r="F209" s="110"/>
      <c r="G209" s="110"/>
      <c r="H209" s="111"/>
      <c r="I209" s="192"/>
      <c r="J209" s="111"/>
      <c r="K209" s="111"/>
      <c r="L209" s="111"/>
      <c r="M209" s="111"/>
      <c r="N209" s="111"/>
      <c r="O209" s="111"/>
      <c r="P209" s="111"/>
      <c r="Q209" s="111"/>
      <c r="R209" s="111"/>
      <c r="S209" s="111"/>
      <c r="T209" s="111"/>
      <c r="U209" s="111"/>
      <c r="V209" s="10"/>
      <c r="X209" s="72">
        <f t="shared" si="7"/>
        <v>0</v>
      </c>
    </row>
    <row r="210" spans="1:24" ht="12.75">
      <c r="A210" s="10"/>
      <c r="B210" s="109"/>
      <c r="C210" s="109"/>
      <c r="D210" s="109"/>
      <c r="E210" s="10"/>
      <c r="F210" s="110"/>
      <c r="G210" s="110"/>
      <c r="H210" s="111"/>
      <c r="I210" s="192"/>
      <c r="J210" s="111"/>
      <c r="K210" s="111"/>
      <c r="L210" s="111"/>
      <c r="M210" s="111"/>
      <c r="N210" s="111"/>
      <c r="O210" s="111"/>
      <c r="P210" s="111"/>
      <c r="Q210" s="111"/>
      <c r="R210" s="111"/>
      <c r="S210" s="111"/>
      <c r="T210" s="111"/>
      <c r="U210" s="111"/>
      <c r="V210" s="10"/>
      <c r="X210" s="72">
        <f t="shared" si="7"/>
        <v>0</v>
      </c>
    </row>
    <row r="211" spans="1:22" ht="12.75">
      <c r="A211" s="10"/>
      <c r="B211" s="109"/>
      <c r="C211" s="109"/>
      <c r="D211" s="109"/>
      <c r="E211" s="10"/>
      <c r="F211" s="110"/>
      <c r="G211" s="110"/>
      <c r="H211" s="111"/>
      <c r="I211" s="192"/>
      <c r="J211" s="111"/>
      <c r="K211" s="111"/>
      <c r="L211" s="111"/>
      <c r="M211" s="111"/>
      <c r="N211" s="111"/>
      <c r="O211" s="111"/>
      <c r="P211" s="111"/>
      <c r="Q211" s="111"/>
      <c r="R211" s="111"/>
      <c r="S211" s="126"/>
      <c r="T211" s="111"/>
      <c r="U211" s="111"/>
      <c r="V211" s="10"/>
    </row>
    <row r="212" spans="1:24" ht="12.75">
      <c r="A212" s="10"/>
      <c r="B212" s="109"/>
      <c r="C212" s="109"/>
      <c r="D212" s="109"/>
      <c r="E212" s="10"/>
      <c r="F212" s="110"/>
      <c r="G212" s="110"/>
      <c r="H212" s="111"/>
      <c r="I212" s="192"/>
      <c r="J212" s="111"/>
      <c r="K212" s="111"/>
      <c r="L212" s="111"/>
      <c r="M212" s="111"/>
      <c r="N212" s="111"/>
      <c r="O212" s="111"/>
      <c r="P212" s="111"/>
      <c r="Q212" s="111"/>
      <c r="R212" s="111"/>
      <c r="S212" s="126"/>
      <c r="T212" s="111"/>
      <c r="U212" s="111"/>
      <c r="V212" s="10"/>
      <c r="X212" s="72">
        <f aca="true" t="shared" si="8" ref="X212:X224">SUM(H212:W212)</f>
        <v>0</v>
      </c>
    </row>
    <row r="213" spans="1:24" ht="12.75">
      <c r="A213" s="10"/>
      <c r="B213" s="109"/>
      <c r="C213" s="109"/>
      <c r="D213" s="109"/>
      <c r="E213" s="10"/>
      <c r="F213" s="110"/>
      <c r="G213" s="110"/>
      <c r="H213" s="111"/>
      <c r="I213" s="192"/>
      <c r="J213" s="111"/>
      <c r="K213" s="111"/>
      <c r="L213" s="111"/>
      <c r="M213" s="111"/>
      <c r="N213" s="111"/>
      <c r="O213" s="111"/>
      <c r="P213" s="111"/>
      <c r="Q213" s="111"/>
      <c r="R213" s="111"/>
      <c r="S213" s="111"/>
      <c r="T213" s="111"/>
      <c r="U213" s="111"/>
      <c r="V213" s="10"/>
      <c r="X213" s="72">
        <f t="shared" si="8"/>
        <v>0</v>
      </c>
    </row>
    <row r="214" spans="1:24" ht="12.75">
      <c r="A214" s="10"/>
      <c r="B214" s="109"/>
      <c r="C214" s="109"/>
      <c r="D214" s="109"/>
      <c r="E214" s="10"/>
      <c r="F214" s="110"/>
      <c r="G214" s="110"/>
      <c r="H214" s="111"/>
      <c r="I214" s="192"/>
      <c r="J214" s="111"/>
      <c r="K214" s="111"/>
      <c r="L214" s="111"/>
      <c r="M214" s="111"/>
      <c r="N214" s="111"/>
      <c r="O214" s="111"/>
      <c r="P214" s="111"/>
      <c r="Q214" s="111"/>
      <c r="R214" s="111"/>
      <c r="S214" s="111"/>
      <c r="T214" s="111"/>
      <c r="U214" s="111"/>
      <c r="V214" s="10"/>
      <c r="X214" s="72">
        <f t="shared" si="8"/>
        <v>0</v>
      </c>
    </row>
    <row r="215" spans="1:24" ht="12.75">
      <c r="A215" s="10"/>
      <c r="B215" s="109"/>
      <c r="C215" s="109"/>
      <c r="D215" s="109"/>
      <c r="E215" s="10"/>
      <c r="F215" s="110"/>
      <c r="G215" s="110"/>
      <c r="H215" s="111"/>
      <c r="I215" s="192"/>
      <c r="J215" s="111"/>
      <c r="K215" s="111"/>
      <c r="L215" s="111"/>
      <c r="M215" s="111"/>
      <c r="N215" s="111"/>
      <c r="O215" s="111"/>
      <c r="P215" s="111"/>
      <c r="Q215" s="111"/>
      <c r="R215" s="111"/>
      <c r="S215" s="111"/>
      <c r="T215" s="111"/>
      <c r="U215" s="111"/>
      <c r="V215" s="10"/>
      <c r="X215" s="72">
        <f t="shared" si="8"/>
        <v>0</v>
      </c>
    </row>
    <row r="216" spans="1:24" ht="12.75">
      <c r="A216" s="10"/>
      <c r="B216" s="109"/>
      <c r="C216" s="109"/>
      <c r="D216" s="109"/>
      <c r="E216" s="10"/>
      <c r="F216" s="110"/>
      <c r="G216" s="110"/>
      <c r="H216" s="111"/>
      <c r="I216" s="192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0"/>
      <c r="X216" s="72">
        <f t="shared" si="8"/>
        <v>0</v>
      </c>
    </row>
    <row r="217" spans="1:24" ht="12.75">
      <c r="A217" s="10"/>
      <c r="B217" s="109"/>
      <c r="C217" s="109"/>
      <c r="D217" s="109"/>
      <c r="E217" s="10"/>
      <c r="F217" s="110"/>
      <c r="G217" s="110"/>
      <c r="H217" s="111"/>
      <c r="I217" s="192"/>
      <c r="J217" s="111"/>
      <c r="K217" s="111"/>
      <c r="L217" s="111"/>
      <c r="M217" s="111"/>
      <c r="N217" s="126"/>
      <c r="O217" s="111"/>
      <c r="P217" s="111"/>
      <c r="Q217" s="111"/>
      <c r="R217" s="111"/>
      <c r="S217" s="126"/>
      <c r="T217" s="111"/>
      <c r="U217" s="111"/>
      <c r="V217" s="10"/>
      <c r="X217" s="72">
        <f t="shared" si="8"/>
        <v>0</v>
      </c>
    </row>
    <row r="218" spans="1:24" ht="12.75">
      <c r="A218" s="10"/>
      <c r="B218" s="109"/>
      <c r="C218" s="109"/>
      <c r="D218" s="109"/>
      <c r="E218" s="10"/>
      <c r="F218" s="110"/>
      <c r="G218" s="110"/>
      <c r="H218" s="111"/>
      <c r="I218" s="192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0"/>
      <c r="X218" s="72">
        <f t="shared" si="8"/>
        <v>0</v>
      </c>
    </row>
    <row r="219" spans="1:24" ht="12.75">
      <c r="A219" s="10"/>
      <c r="B219" s="109"/>
      <c r="C219" s="109"/>
      <c r="D219" s="109"/>
      <c r="E219" s="10"/>
      <c r="F219" s="110"/>
      <c r="G219" s="110"/>
      <c r="H219" s="111"/>
      <c r="I219" s="192"/>
      <c r="J219" s="111"/>
      <c r="K219" s="111"/>
      <c r="L219" s="111"/>
      <c r="M219" s="111"/>
      <c r="N219" s="111"/>
      <c r="O219" s="111"/>
      <c r="P219" s="111"/>
      <c r="Q219" s="111"/>
      <c r="R219" s="111"/>
      <c r="S219" s="111"/>
      <c r="T219" s="111"/>
      <c r="U219" s="111"/>
      <c r="V219" s="10"/>
      <c r="X219" s="72">
        <f t="shared" si="8"/>
        <v>0</v>
      </c>
    </row>
    <row r="220" spans="1:24" ht="12.75">
      <c r="A220" s="10"/>
      <c r="B220" s="109"/>
      <c r="C220" s="109"/>
      <c r="D220" s="109"/>
      <c r="E220" s="10"/>
      <c r="F220" s="110"/>
      <c r="G220" s="110"/>
      <c r="H220" s="111"/>
      <c r="I220" s="192"/>
      <c r="J220" s="111"/>
      <c r="K220" s="111"/>
      <c r="L220" s="111"/>
      <c r="M220" s="111"/>
      <c r="N220" s="111"/>
      <c r="O220" s="111"/>
      <c r="P220" s="126"/>
      <c r="Q220" s="111"/>
      <c r="R220" s="111"/>
      <c r="S220" s="126"/>
      <c r="T220" s="111"/>
      <c r="U220" s="111"/>
      <c r="V220" s="10"/>
      <c r="X220" s="72">
        <f t="shared" si="8"/>
        <v>0</v>
      </c>
    </row>
    <row r="221" spans="1:24" ht="12.75">
      <c r="A221" s="10"/>
      <c r="B221" s="109"/>
      <c r="C221" s="109"/>
      <c r="D221" s="109"/>
      <c r="E221" s="10"/>
      <c r="F221" s="110"/>
      <c r="G221" s="110"/>
      <c r="H221" s="111"/>
      <c r="I221" s="192"/>
      <c r="J221" s="111"/>
      <c r="K221" s="111"/>
      <c r="L221" s="111"/>
      <c r="M221" s="111"/>
      <c r="N221" s="126"/>
      <c r="O221" s="111"/>
      <c r="P221" s="126"/>
      <c r="Q221" s="111"/>
      <c r="R221" s="111"/>
      <c r="S221" s="111"/>
      <c r="T221" s="111"/>
      <c r="U221" s="111"/>
      <c r="V221" s="10"/>
      <c r="X221" s="72">
        <f t="shared" si="8"/>
        <v>0</v>
      </c>
    </row>
    <row r="222" spans="1:24" ht="12.75">
      <c r="A222" s="10"/>
      <c r="B222" s="109"/>
      <c r="C222" s="109"/>
      <c r="D222" s="109"/>
      <c r="E222" s="10"/>
      <c r="F222" s="110"/>
      <c r="G222" s="110"/>
      <c r="H222" s="111"/>
      <c r="I222" s="192"/>
      <c r="J222" s="111"/>
      <c r="K222" s="111"/>
      <c r="L222" s="111"/>
      <c r="M222" s="111"/>
      <c r="N222" s="111"/>
      <c r="O222" s="111"/>
      <c r="P222" s="111"/>
      <c r="Q222" s="111"/>
      <c r="R222" s="111"/>
      <c r="S222" s="111"/>
      <c r="T222" s="111"/>
      <c r="U222" s="111"/>
      <c r="V222" s="10"/>
      <c r="X222" s="72">
        <f t="shared" si="8"/>
        <v>0</v>
      </c>
    </row>
    <row r="223" spans="1:24" ht="12.75">
      <c r="A223" s="10"/>
      <c r="B223" s="109"/>
      <c r="C223" s="109"/>
      <c r="D223" s="109"/>
      <c r="E223" s="10"/>
      <c r="F223" s="110"/>
      <c r="G223" s="110"/>
      <c r="H223" s="111"/>
      <c r="I223" s="192"/>
      <c r="J223" s="111"/>
      <c r="K223" s="111"/>
      <c r="L223" s="111"/>
      <c r="M223" s="111"/>
      <c r="N223" s="111"/>
      <c r="O223" s="111"/>
      <c r="P223" s="111"/>
      <c r="Q223" s="111"/>
      <c r="R223" s="111"/>
      <c r="S223" s="126"/>
      <c r="T223" s="111"/>
      <c r="U223" s="111"/>
      <c r="V223" s="10"/>
      <c r="X223" s="72">
        <f t="shared" si="8"/>
        <v>0</v>
      </c>
    </row>
    <row r="224" spans="1:24" ht="12.75">
      <c r="A224" s="10"/>
      <c r="B224" s="109"/>
      <c r="C224" s="109"/>
      <c r="D224" s="109"/>
      <c r="E224" s="10"/>
      <c r="F224" s="110"/>
      <c r="G224" s="110"/>
      <c r="H224" s="111"/>
      <c r="I224" s="192"/>
      <c r="J224" s="111"/>
      <c r="K224" s="111"/>
      <c r="L224" s="111"/>
      <c r="M224" s="111"/>
      <c r="N224" s="111"/>
      <c r="O224" s="111"/>
      <c r="P224" s="111"/>
      <c r="Q224" s="111"/>
      <c r="R224" s="111"/>
      <c r="S224" s="126"/>
      <c r="T224" s="111"/>
      <c r="U224" s="111"/>
      <c r="V224" s="10"/>
      <c r="X224" s="72">
        <f t="shared" si="8"/>
        <v>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PageLayoutView="0" workbookViewId="0" topLeftCell="B3">
      <selection activeCell="H27" sqref="H27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9.28125" style="107" customWidth="1"/>
    <col min="5" max="10" width="11.421875" style="72" customWidth="1"/>
    <col min="11" max="11" width="14.8515625" style="72" customWidth="1"/>
    <col min="12" max="12" width="15.00390625" style="72" customWidth="1"/>
    <col min="13" max="13" width="22.421875" style="0" bestFit="1" customWidth="1"/>
  </cols>
  <sheetData>
    <row r="1" spans="1:13" ht="19.5" thickBot="1">
      <c r="A1" s="328" t="s">
        <v>217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30"/>
    </row>
    <row r="2" ht="13.5" thickBot="1"/>
    <row r="3" spans="1:13" ht="19.5" customHeight="1" thickBot="1">
      <c r="A3" s="339">
        <v>2017</v>
      </c>
      <c r="B3" s="341">
        <v>2016</v>
      </c>
      <c r="C3" s="342" t="s">
        <v>143</v>
      </c>
      <c r="D3" s="344" t="s">
        <v>0</v>
      </c>
      <c r="E3" s="331" t="s">
        <v>136</v>
      </c>
      <c r="F3" s="333" t="s">
        <v>137</v>
      </c>
      <c r="G3" s="335" t="s">
        <v>138</v>
      </c>
      <c r="H3" s="336" t="s">
        <v>139</v>
      </c>
      <c r="I3" s="337" t="s">
        <v>140</v>
      </c>
      <c r="J3" s="338" t="s">
        <v>141</v>
      </c>
      <c r="K3" s="345" t="s">
        <v>142</v>
      </c>
      <c r="L3" s="347" t="s">
        <v>497</v>
      </c>
      <c r="M3" s="327" t="s">
        <v>16</v>
      </c>
    </row>
    <row r="4" spans="1:13" ht="19.5" customHeight="1" thickBot="1">
      <c r="A4" s="340"/>
      <c r="B4" s="340"/>
      <c r="C4" s="343"/>
      <c r="D4" s="332"/>
      <c r="E4" s="332"/>
      <c r="F4" s="334"/>
      <c r="G4" s="335"/>
      <c r="H4" s="336"/>
      <c r="I4" s="337"/>
      <c r="J4" s="338"/>
      <c r="K4" s="346"/>
      <c r="L4" s="347"/>
      <c r="M4" s="327"/>
    </row>
    <row r="5" spans="1:13" ht="19.5" customHeight="1" thickBot="1">
      <c r="A5" s="340"/>
      <c r="B5" s="340"/>
      <c r="C5" s="343"/>
      <c r="D5" s="332"/>
      <c r="E5" s="332"/>
      <c r="F5" s="334"/>
      <c r="G5" s="335"/>
      <c r="H5" s="336"/>
      <c r="I5" s="337"/>
      <c r="J5" s="338"/>
      <c r="K5" s="346"/>
      <c r="L5" s="347"/>
      <c r="M5" s="327"/>
    </row>
    <row r="6" spans="1:13" ht="19.5" customHeight="1" thickBot="1">
      <c r="A6" s="340"/>
      <c r="B6" s="340"/>
      <c r="C6" s="136" t="s">
        <v>16</v>
      </c>
      <c r="D6" s="332"/>
      <c r="E6" s="332"/>
      <c r="F6" s="334"/>
      <c r="G6" s="335"/>
      <c r="H6" s="336"/>
      <c r="I6" s="337"/>
      <c r="J6" s="338"/>
      <c r="K6" s="346"/>
      <c r="L6" s="347"/>
      <c r="M6" s="327"/>
    </row>
    <row r="7" spans="1:13" ht="15.75">
      <c r="A7" s="144">
        <v>1</v>
      </c>
      <c r="B7" s="149">
        <v>2</v>
      </c>
      <c r="C7" s="133" t="s">
        <v>34</v>
      </c>
      <c r="D7" s="129">
        <f>SUM('Trophée U10'!D4)</f>
        <v>655</v>
      </c>
      <c r="E7" s="240">
        <v>1000</v>
      </c>
      <c r="F7" s="241">
        <v>200</v>
      </c>
      <c r="G7" s="242"/>
      <c r="H7" s="242"/>
      <c r="I7" s="242">
        <f>SUM(E7:H7)</f>
        <v>1200</v>
      </c>
      <c r="J7" s="243"/>
      <c r="K7" s="244">
        <v>1600</v>
      </c>
      <c r="L7" s="245">
        <f>SUM(I7+K7)</f>
        <v>2800</v>
      </c>
      <c r="M7" s="133" t="s">
        <v>34</v>
      </c>
    </row>
    <row r="8" spans="1:13" ht="15.75">
      <c r="A8" s="145">
        <v>2</v>
      </c>
      <c r="B8" s="150">
        <v>1</v>
      </c>
      <c r="C8" s="134" t="s">
        <v>65</v>
      </c>
      <c r="D8" s="221">
        <f>SUM('Trophée U10'!D5)</f>
        <v>460</v>
      </c>
      <c r="E8" s="246">
        <v>700</v>
      </c>
      <c r="F8" s="247">
        <v>200</v>
      </c>
      <c r="G8" s="248"/>
      <c r="H8" s="249"/>
      <c r="I8" s="233">
        <f aca="true" t="shared" si="0" ref="I8:I28">SUM(E8:H8)</f>
        <v>900</v>
      </c>
      <c r="J8" s="250"/>
      <c r="K8" s="251">
        <v>1400</v>
      </c>
      <c r="L8" s="252">
        <f aca="true" t="shared" si="1" ref="L8:L18">SUM(I8+K8)</f>
        <v>2300</v>
      </c>
      <c r="M8" s="134" t="s">
        <v>65</v>
      </c>
    </row>
    <row r="9" spans="1:13" ht="15.75">
      <c r="A9" s="145">
        <v>3</v>
      </c>
      <c r="B9" s="150">
        <v>3</v>
      </c>
      <c r="C9" s="134" t="s">
        <v>70</v>
      </c>
      <c r="D9" s="221">
        <f>SUM('Trophée U10'!D6)</f>
        <v>387</v>
      </c>
      <c r="E9" s="246">
        <v>600</v>
      </c>
      <c r="F9" s="247">
        <v>200</v>
      </c>
      <c r="G9" s="248"/>
      <c r="H9" s="253"/>
      <c r="I9" s="233">
        <f t="shared" si="0"/>
        <v>800</v>
      </c>
      <c r="J9" s="250"/>
      <c r="K9" s="251">
        <v>1200</v>
      </c>
      <c r="L9" s="252">
        <f t="shared" si="1"/>
        <v>2000</v>
      </c>
      <c r="M9" s="134" t="s">
        <v>70</v>
      </c>
    </row>
    <row r="10" spans="1:13" ht="15.75">
      <c r="A10" s="145">
        <v>4</v>
      </c>
      <c r="B10" s="150">
        <v>10</v>
      </c>
      <c r="C10" s="134" t="s">
        <v>84</v>
      </c>
      <c r="D10" s="221">
        <f>SUM('Trophée U10'!D7)</f>
        <v>201</v>
      </c>
      <c r="E10" s="246">
        <v>400</v>
      </c>
      <c r="F10" s="248"/>
      <c r="G10" s="233"/>
      <c r="H10" s="254">
        <v>300</v>
      </c>
      <c r="I10" s="233">
        <f t="shared" si="0"/>
        <v>700</v>
      </c>
      <c r="J10" s="255"/>
      <c r="K10" s="251">
        <v>1000</v>
      </c>
      <c r="L10" s="252">
        <f>SUM(I10+K10)</f>
        <v>1700</v>
      </c>
      <c r="M10" s="134" t="s">
        <v>84</v>
      </c>
    </row>
    <row r="11" spans="1:13" ht="15.75">
      <c r="A11" s="145">
        <v>5</v>
      </c>
      <c r="B11" s="150">
        <v>8</v>
      </c>
      <c r="C11" s="134" t="s">
        <v>22</v>
      </c>
      <c r="D11" s="221">
        <f>SUM('Trophée U10'!D8)</f>
        <v>195</v>
      </c>
      <c r="E11" s="246">
        <v>400</v>
      </c>
      <c r="F11" s="248"/>
      <c r="G11" s="256">
        <v>100</v>
      </c>
      <c r="H11" s="266"/>
      <c r="I11" s="233">
        <f t="shared" si="0"/>
        <v>500</v>
      </c>
      <c r="J11" s="250"/>
      <c r="K11" s="251">
        <v>800</v>
      </c>
      <c r="L11" s="252">
        <f t="shared" si="1"/>
        <v>1300</v>
      </c>
      <c r="M11" s="134" t="s">
        <v>22</v>
      </c>
    </row>
    <row r="12" spans="1:13" ht="15.75">
      <c r="A12" s="145">
        <v>6</v>
      </c>
      <c r="B12" s="150">
        <v>6</v>
      </c>
      <c r="C12" s="135" t="s">
        <v>370</v>
      </c>
      <c r="D12" s="221">
        <f>SUM('Trophée U10'!D9)</f>
        <v>169</v>
      </c>
      <c r="E12" s="246">
        <v>350</v>
      </c>
      <c r="F12" s="248"/>
      <c r="G12" s="233"/>
      <c r="H12" s="253"/>
      <c r="I12" s="233">
        <f t="shared" si="0"/>
        <v>350</v>
      </c>
      <c r="J12" s="250"/>
      <c r="K12" s="255"/>
      <c r="L12" s="252">
        <f t="shared" si="1"/>
        <v>350</v>
      </c>
      <c r="M12" s="135" t="s">
        <v>370</v>
      </c>
    </row>
    <row r="13" spans="1:13" ht="15.75">
      <c r="A13" s="145">
        <v>7</v>
      </c>
      <c r="B13" s="150">
        <v>9</v>
      </c>
      <c r="C13" s="134" t="s">
        <v>27</v>
      </c>
      <c r="D13" s="221">
        <f>SUM('Trophée U10'!D10)</f>
        <v>135</v>
      </c>
      <c r="E13" s="246">
        <v>350</v>
      </c>
      <c r="F13" s="248"/>
      <c r="G13" s="256">
        <v>100</v>
      </c>
      <c r="H13" s="233"/>
      <c r="I13" s="233">
        <f t="shared" si="0"/>
        <v>450</v>
      </c>
      <c r="J13" s="250"/>
      <c r="K13" s="257"/>
      <c r="L13" s="252">
        <f t="shared" si="1"/>
        <v>450</v>
      </c>
      <c r="M13" s="134" t="s">
        <v>27</v>
      </c>
    </row>
    <row r="14" spans="1:13" ht="15.75">
      <c r="A14" s="145">
        <v>8</v>
      </c>
      <c r="B14" s="150">
        <v>5</v>
      </c>
      <c r="C14" s="134" t="s">
        <v>24</v>
      </c>
      <c r="D14" s="221">
        <f>SUM('Trophée U10'!D11)</f>
        <v>112</v>
      </c>
      <c r="E14" s="246">
        <v>350</v>
      </c>
      <c r="F14" s="248"/>
      <c r="G14" s="253"/>
      <c r="H14" s="253"/>
      <c r="I14" s="233">
        <f t="shared" si="0"/>
        <v>350</v>
      </c>
      <c r="J14" s="258">
        <f>SUM(I14)/2</f>
        <v>175</v>
      </c>
      <c r="K14" s="255"/>
      <c r="L14" s="252">
        <f>SUM(I14+K14)-J14</f>
        <v>175</v>
      </c>
      <c r="M14" s="134" t="s">
        <v>24</v>
      </c>
    </row>
    <row r="15" spans="1:13" ht="15.75">
      <c r="A15" s="145">
        <v>9</v>
      </c>
      <c r="B15" s="150">
        <v>7</v>
      </c>
      <c r="C15" s="135" t="s">
        <v>32</v>
      </c>
      <c r="D15" s="221">
        <f>SUM('Trophée U10'!D12)</f>
        <v>94</v>
      </c>
      <c r="E15" s="246">
        <v>300</v>
      </c>
      <c r="F15" s="248"/>
      <c r="G15" s="233"/>
      <c r="H15" s="233"/>
      <c r="I15" s="233">
        <f t="shared" si="0"/>
        <v>300</v>
      </c>
      <c r="J15" s="258">
        <f>SUM(I15)/2</f>
        <v>150</v>
      </c>
      <c r="K15" s="257"/>
      <c r="L15" s="252">
        <f>SUM(I15+K15)-J15</f>
        <v>150</v>
      </c>
      <c r="M15" s="135" t="s">
        <v>32</v>
      </c>
    </row>
    <row r="16" spans="1:13" ht="15.75">
      <c r="A16" s="145">
        <v>10</v>
      </c>
      <c r="B16" s="150">
        <v>13</v>
      </c>
      <c r="C16" s="134" t="s">
        <v>25</v>
      </c>
      <c r="D16" s="221">
        <f>SUM('Trophée U10'!D13)</f>
        <v>89</v>
      </c>
      <c r="E16" s="246">
        <v>300</v>
      </c>
      <c r="F16" s="248"/>
      <c r="G16" s="256">
        <v>100</v>
      </c>
      <c r="H16" s="253"/>
      <c r="I16" s="233">
        <f t="shared" si="0"/>
        <v>400</v>
      </c>
      <c r="J16" s="250"/>
      <c r="K16" s="255"/>
      <c r="L16" s="252">
        <f t="shared" si="1"/>
        <v>400</v>
      </c>
      <c r="M16" s="134" t="s">
        <v>25</v>
      </c>
    </row>
    <row r="17" spans="1:13" ht="15.75">
      <c r="A17" s="145">
        <v>11</v>
      </c>
      <c r="B17" s="150">
        <v>15</v>
      </c>
      <c r="C17" s="135" t="s">
        <v>21</v>
      </c>
      <c r="D17" s="221">
        <f>SUM('Trophée U10'!D14)</f>
        <v>85</v>
      </c>
      <c r="E17" s="259"/>
      <c r="F17" s="248"/>
      <c r="G17" s="233"/>
      <c r="H17" s="254">
        <v>300</v>
      </c>
      <c r="I17" s="233">
        <f t="shared" si="0"/>
        <v>300</v>
      </c>
      <c r="J17" s="258">
        <f>SUM(I17)/2</f>
        <v>150</v>
      </c>
      <c r="K17" s="257"/>
      <c r="L17" s="252">
        <f>SUM(I17+K17)-J17</f>
        <v>150</v>
      </c>
      <c r="M17" s="135" t="s">
        <v>21</v>
      </c>
    </row>
    <row r="18" spans="1:13" ht="15.75">
      <c r="A18" s="146">
        <v>12</v>
      </c>
      <c r="B18" s="150">
        <v>21</v>
      </c>
      <c r="C18" s="137" t="s">
        <v>37</v>
      </c>
      <c r="D18" s="221">
        <f>SUM('Trophée U10'!D15)</f>
        <v>66</v>
      </c>
      <c r="E18" s="259"/>
      <c r="F18" s="248"/>
      <c r="G18" s="253"/>
      <c r="H18" s="254">
        <v>300</v>
      </c>
      <c r="I18" s="233">
        <f t="shared" si="0"/>
        <v>300</v>
      </c>
      <c r="J18" s="250"/>
      <c r="K18" s="257"/>
      <c r="L18" s="252">
        <f t="shared" si="1"/>
        <v>300</v>
      </c>
      <c r="M18" s="137" t="s">
        <v>37</v>
      </c>
    </row>
    <row r="19" spans="1:13" ht="15.75">
      <c r="A19" s="146">
        <v>13</v>
      </c>
      <c r="B19" s="150">
        <v>12</v>
      </c>
      <c r="C19" s="134" t="s">
        <v>35</v>
      </c>
      <c r="D19" s="221">
        <f>SUM('Trophée U10'!D16)</f>
        <v>50</v>
      </c>
      <c r="E19" s="259"/>
      <c r="F19" s="248"/>
      <c r="G19" s="233"/>
      <c r="H19" s="233"/>
      <c r="I19" s="233"/>
      <c r="J19" s="250"/>
      <c r="K19" s="233"/>
      <c r="L19" s="252"/>
      <c r="M19" s="134" t="s">
        <v>35</v>
      </c>
    </row>
    <row r="20" spans="1:13" ht="15.75">
      <c r="A20" s="146">
        <v>14</v>
      </c>
      <c r="B20" s="150">
        <v>11</v>
      </c>
      <c r="C20" s="134" t="s">
        <v>48</v>
      </c>
      <c r="D20" s="221">
        <f>SUM('Trophée U10'!D17)</f>
        <v>47</v>
      </c>
      <c r="E20" s="259"/>
      <c r="F20" s="248"/>
      <c r="G20" s="253"/>
      <c r="H20" s="253"/>
      <c r="I20" s="233"/>
      <c r="J20" s="250"/>
      <c r="K20" s="257"/>
      <c r="L20" s="252"/>
      <c r="M20" s="134" t="s">
        <v>48</v>
      </c>
    </row>
    <row r="21" spans="1:13" ht="15.75">
      <c r="A21" s="146">
        <v>15</v>
      </c>
      <c r="B21" s="150">
        <v>20</v>
      </c>
      <c r="C21" s="135" t="s">
        <v>26</v>
      </c>
      <c r="D21" s="221">
        <f>SUM('Trophée U10'!D18)</f>
        <v>46</v>
      </c>
      <c r="E21" s="259"/>
      <c r="F21" s="248"/>
      <c r="G21" s="253"/>
      <c r="H21" s="254">
        <v>300</v>
      </c>
      <c r="I21" s="233">
        <f t="shared" si="0"/>
        <v>300</v>
      </c>
      <c r="J21" s="258">
        <f>SUM(I21)/2</f>
        <v>150</v>
      </c>
      <c r="K21" s="233"/>
      <c r="L21" s="252">
        <f>SUM(I21:K21)-J21-J21</f>
        <v>150</v>
      </c>
      <c r="M21" s="135" t="s">
        <v>26</v>
      </c>
    </row>
    <row r="22" spans="1:13" ht="15.75">
      <c r="A22" s="146">
        <v>16</v>
      </c>
      <c r="B22" s="152" t="s">
        <v>64</v>
      </c>
      <c r="C22" s="135" t="s">
        <v>36</v>
      </c>
      <c r="D22" s="221">
        <f>SUM('Trophée U10'!D19)</f>
        <v>42</v>
      </c>
      <c r="E22" s="248"/>
      <c r="F22" s="248"/>
      <c r="G22" s="253"/>
      <c r="H22" s="254">
        <v>300</v>
      </c>
      <c r="I22" s="233">
        <f t="shared" si="0"/>
        <v>300</v>
      </c>
      <c r="J22" s="258">
        <f>SUM(I22)/2</f>
        <v>150</v>
      </c>
      <c r="K22" s="260"/>
      <c r="L22" s="252">
        <f>SUM(I22:K22)-J22-J22</f>
        <v>150</v>
      </c>
      <c r="M22" s="135" t="s">
        <v>36</v>
      </c>
    </row>
    <row r="23" spans="1:13" ht="15.75">
      <c r="A23" s="146">
        <v>17</v>
      </c>
      <c r="B23" s="151">
        <v>24</v>
      </c>
      <c r="C23" s="134" t="s">
        <v>33</v>
      </c>
      <c r="D23" s="221">
        <f>SUM('Trophée U10'!D20)</f>
        <v>30</v>
      </c>
      <c r="E23" s="248"/>
      <c r="F23" s="248"/>
      <c r="G23" s="253"/>
      <c r="H23" s="254">
        <v>300</v>
      </c>
      <c r="I23" s="233">
        <f t="shared" si="0"/>
        <v>300</v>
      </c>
      <c r="J23" s="258">
        <f>SUM(I23)/2</f>
        <v>150</v>
      </c>
      <c r="K23" s="257"/>
      <c r="L23" s="252">
        <f>SUM(I23:K23)-J23-J23</f>
        <v>150</v>
      </c>
      <c r="M23" s="134" t="s">
        <v>33</v>
      </c>
    </row>
    <row r="24" spans="1:13" ht="15.75">
      <c r="A24" s="146">
        <v>18</v>
      </c>
      <c r="B24" s="150">
        <v>21</v>
      </c>
      <c r="C24" s="135" t="s">
        <v>63</v>
      </c>
      <c r="D24" s="221">
        <f>SUM('Trophée U10'!D21)</f>
        <v>27</v>
      </c>
      <c r="E24" s="248"/>
      <c r="F24" s="248"/>
      <c r="G24" s="256">
        <v>100</v>
      </c>
      <c r="H24" s="266"/>
      <c r="I24" s="233">
        <f t="shared" si="0"/>
        <v>100</v>
      </c>
      <c r="J24" s="258">
        <f>SUM(I24)/2</f>
        <v>50</v>
      </c>
      <c r="K24" s="233"/>
      <c r="L24" s="252">
        <f>SUM(I24:K24)-J24-J24</f>
        <v>50</v>
      </c>
      <c r="M24" s="135" t="s">
        <v>63</v>
      </c>
    </row>
    <row r="25" spans="1:13" ht="15.75">
      <c r="A25" s="146">
        <v>19</v>
      </c>
      <c r="B25" s="150">
        <v>17</v>
      </c>
      <c r="C25" s="135" t="s">
        <v>83</v>
      </c>
      <c r="D25" s="221">
        <f>SUM('Trophée U10'!D22)</f>
        <v>21</v>
      </c>
      <c r="E25" s="248"/>
      <c r="F25" s="248"/>
      <c r="G25" s="253"/>
      <c r="H25" s="253"/>
      <c r="I25" s="233"/>
      <c r="J25" s="250"/>
      <c r="K25" s="257"/>
      <c r="L25" s="252"/>
      <c r="M25" s="135" t="s">
        <v>83</v>
      </c>
    </row>
    <row r="26" spans="1:13" ht="15.75">
      <c r="A26" s="146">
        <v>20</v>
      </c>
      <c r="B26" s="150">
        <v>16</v>
      </c>
      <c r="C26" s="135" t="s">
        <v>69</v>
      </c>
      <c r="D26" s="221">
        <f>SUM('Trophée U10'!D23)</f>
        <v>18</v>
      </c>
      <c r="E26" s="248"/>
      <c r="F26" s="248"/>
      <c r="G26" s="261"/>
      <c r="H26" s="233"/>
      <c r="I26" s="233"/>
      <c r="J26" s="250"/>
      <c r="K26" s="257"/>
      <c r="L26" s="252"/>
      <c r="M26" s="135" t="s">
        <v>69</v>
      </c>
    </row>
    <row r="27" spans="1:13" ht="15.75">
      <c r="A27" s="146">
        <v>21</v>
      </c>
      <c r="B27" s="150">
        <v>18</v>
      </c>
      <c r="C27" s="135" t="s">
        <v>131</v>
      </c>
      <c r="D27" s="221">
        <f>SUM('Trophée U10'!D24)</f>
        <v>9</v>
      </c>
      <c r="E27" s="248"/>
      <c r="F27" s="248"/>
      <c r="G27" s="233"/>
      <c r="H27" s="233"/>
      <c r="I27" s="233"/>
      <c r="J27" s="250"/>
      <c r="K27" s="262"/>
      <c r="L27" s="252"/>
      <c r="M27" s="135" t="s">
        <v>131</v>
      </c>
    </row>
    <row r="28" spans="1:13" ht="15.75">
      <c r="A28" s="146">
        <v>22</v>
      </c>
      <c r="B28" s="150">
        <v>23</v>
      </c>
      <c r="C28" s="135" t="s">
        <v>59</v>
      </c>
      <c r="D28" s="221">
        <f>SUM('Trophée U10'!D25)</f>
        <v>1</v>
      </c>
      <c r="E28" s="248"/>
      <c r="F28" s="248"/>
      <c r="G28" s="256">
        <v>100</v>
      </c>
      <c r="H28" s="253"/>
      <c r="I28" s="233">
        <f t="shared" si="0"/>
        <v>100</v>
      </c>
      <c r="J28" s="250"/>
      <c r="K28" s="262"/>
      <c r="L28" s="252">
        <f>SUM(I28:K28)-J28</f>
        <v>100</v>
      </c>
      <c r="M28" s="135" t="s">
        <v>59</v>
      </c>
    </row>
    <row r="29" spans="1:13" ht="15.75">
      <c r="A29" s="147" t="s">
        <v>64</v>
      </c>
      <c r="B29" s="152" t="s">
        <v>64</v>
      </c>
      <c r="C29" s="137" t="s">
        <v>29</v>
      </c>
      <c r="D29" s="221">
        <f>SUM('Trophée U10'!D26)</f>
        <v>0</v>
      </c>
      <c r="E29" s="248"/>
      <c r="F29" s="248"/>
      <c r="G29" s="261"/>
      <c r="H29" s="233"/>
      <c r="I29" s="233"/>
      <c r="J29" s="250"/>
      <c r="K29" s="262"/>
      <c r="L29" s="252"/>
      <c r="M29" s="137" t="s">
        <v>29</v>
      </c>
    </row>
    <row r="30" spans="1:13" ht="15.75">
      <c r="A30" s="147" t="s">
        <v>64</v>
      </c>
      <c r="B30" s="152" t="s">
        <v>64</v>
      </c>
      <c r="C30" s="137" t="s">
        <v>144</v>
      </c>
      <c r="D30" s="221">
        <f>SUM('Trophée U10'!D27)</f>
        <v>0</v>
      </c>
      <c r="E30" s="248"/>
      <c r="F30" s="248"/>
      <c r="G30" s="233"/>
      <c r="H30" s="253"/>
      <c r="I30" s="233"/>
      <c r="J30" s="250"/>
      <c r="K30" s="262"/>
      <c r="L30" s="252"/>
      <c r="M30" s="137" t="s">
        <v>144</v>
      </c>
    </row>
    <row r="31" spans="1:13" ht="15.75">
      <c r="A31" s="147" t="s">
        <v>64</v>
      </c>
      <c r="B31" s="150">
        <v>4</v>
      </c>
      <c r="C31" s="134" t="s">
        <v>30</v>
      </c>
      <c r="D31" s="221">
        <f>SUM('Trophée U10'!D28)</f>
        <v>0</v>
      </c>
      <c r="E31" s="248"/>
      <c r="F31" s="248"/>
      <c r="G31" s="253"/>
      <c r="H31" s="233"/>
      <c r="I31" s="233"/>
      <c r="J31" s="250"/>
      <c r="K31" s="262"/>
      <c r="L31" s="252"/>
      <c r="M31" s="134" t="s">
        <v>30</v>
      </c>
    </row>
    <row r="32" spans="1:13" ht="15.75">
      <c r="A32" s="147" t="s">
        <v>64</v>
      </c>
      <c r="B32" s="152" t="s">
        <v>64</v>
      </c>
      <c r="C32" s="135" t="s">
        <v>31</v>
      </c>
      <c r="D32" s="221">
        <f>SUM('Trophée U10'!D29)</f>
        <v>0</v>
      </c>
      <c r="E32" s="248"/>
      <c r="F32" s="248"/>
      <c r="G32" s="253"/>
      <c r="H32" s="233"/>
      <c r="I32" s="233"/>
      <c r="J32" s="250"/>
      <c r="K32" s="262"/>
      <c r="L32" s="252"/>
      <c r="M32" s="135" t="s">
        <v>31</v>
      </c>
    </row>
    <row r="33" spans="1:13" ht="15.75">
      <c r="A33" s="147" t="s">
        <v>64</v>
      </c>
      <c r="B33" s="152" t="s">
        <v>64</v>
      </c>
      <c r="C33" s="135" t="s">
        <v>60</v>
      </c>
      <c r="D33" s="221">
        <f>SUM('Trophée U10'!D30)</f>
        <v>0</v>
      </c>
      <c r="E33" s="248"/>
      <c r="F33" s="248"/>
      <c r="G33" s="233"/>
      <c r="H33" s="233"/>
      <c r="I33" s="233"/>
      <c r="J33" s="250"/>
      <c r="K33" s="262"/>
      <c r="L33" s="252"/>
      <c r="M33" s="135" t="s">
        <v>60</v>
      </c>
    </row>
    <row r="34" spans="1:13" ht="15.75">
      <c r="A34" s="147" t="s">
        <v>64</v>
      </c>
      <c r="B34" s="152" t="s">
        <v>64</v>
      </c>
      <c r="C34" s="135" t="s">
        <v>68</v>
      </c>
      <c r="D34" s="221">
        <f>SUM('Trophée U10'!D31)</f>
        <v>0</v>
      </c>
      <c r="E34" s="248"/>
      <c r="F34" s="248"/>
      <c r="G34" s="233"/>
      <c r="H34" s="233"/>
      <c r="I34" s="233"/>
      <c r="J34" s="250"/>
      <c r="K34" s="262"/>
      <c r="L34" s="252"/>
      <c r="M34" s="135" t="s">
        <v>68</v>
      </c>
    </row>
    <row r="35" spans="1:13" ht="15.75">
      <c r="A35" s="147" t="s">
        <v>64</v>
      </c>
      <c r="B35" s="152" t="s">
        <v>64</v>
      </c>
      <c r="C35" s="135" t="s">
        <v>62</v>
      </c>
      <c r="D35" s="221">
        <f>SUM('Trophée U10'!D32)</f>
        <v>0</v>
      </c>
      <c r="E35" s="248"/>
      <c r="F35" s="248"/>
      <c r="G35" s="233"/>
      <c r="H35" s="233"/>
      <c r="I35" s="233"/>
      <c r="J35" s="250"/>
      <c r="K35" s="262"/>
      <c r="L35" s="252"/>
      <c r="M35" s="135" t="s">
        <v>62</v>
      </c>
    </row>
    <row r="36" spans="1:13" ht="15.75">
      <c r="A36" s="147" t="s">
        <v>64</v>
      </c>
      <c r="B36" s="150">
        <v>18</v>
      </c>
      <c r="C36" s="135" t="s">
        <v>28</v>
      </c>
      <c r="D36" s="221">
        <f>SUM('Trophée U10'!D33)</f>
        <v>0</v>
      </c>
      <c r="E36" s="248"/>
      <c r="F36" s="248"/>
      <c r="G36" s="233"/>
      <c r="H36" s="233"/>
      <c r="I36" s="233"/>
      <c r="J36" s="250"/>
      <c r="K36" s="262"/>
      <c r="L36" s="252"/>
      <c r="M36" s="135" t="s">
        <v>28</v>
      </c>
    </row>
    <row r="37" spans="1:13" ht="15.75">
      <c r="A37" s="147" t="s">
        <v>64</v>
      </c>
      <c r="B37" s="150">
        <v>14</v>
      </c>
      <c r="C37" s="135" t="s">
        <v>23</v>
      </c>
      <c r="D37" s="221">
        <f>SUM('Trophée U10'!D34)</f>
        <v>0</v>
      </c>
      <c r="E37" s="248"/>
      <c r="F37" s="248"/>
      <c r="G37" s="233"/>
      <c r="H37" s="233"/>
      <c r="I37" s="233"/>
      <c r="J37" s="250"/>
      <c r="K37" s="255"/>
      <c r="L37" s="252"/>
      <c r="M37" s="135" t="s">
        <v>23</v>
      </c>
    </row>
    <row r="38" spans="1:13" ht="15.75">
      <c r="A38" s="147" t="s">
        <v>64</v>
      </c>
      <c r="B38" s="152" t="s">
        <v>64</v>
      </c>
      <c r="C38" s="135" t="s">
        <v>52</v>
      </c>
      <c r="D38" s="221">
        <f>SUM('Trophée U10'!D35)</f>
        <v>0</v>
      </c>
      <c r="E38" s="248"/>
      <c r="F38" s="248"/>
      <c r="G38" s="233"/>
      <c r="H38" s="233"/>
      <c r="I38" s="233"/>
      <c r="J38" s="250"/>
      <c r="K38" s="255"/>
      <c r="L38" s="252"/>
      <c r="M38" s="135" t="s">
        <v>52</v>
      </c>
    </row>
    <row r="39" spans="1:13" ht="16.5" thickBot="1">
      <c r="A39" s="148" t="s">
        <v>64</v>
      </c>
      <c r="B39" s="153" t="s">
        <v>64</v>
      </c>
      <c r="C39" s="143" t="s">
        <v>53</v>
      </c>
      <c r="D39" s="222">
        <f>SUM('Trophée U10'!D36)</f>
        <v>0</v>
      </c>
      <c r="E39" s="263"/>
      <c r="F39" s="264"/>
      <c r="G39" s="264"/>
      <c r="H39" s="264"/>
      <c r="I39" s="234"/>
      <c r="J39" s="264"/>
      <c r="K39" s="264"/>
      <c r="L39" s="265"/>
      <c r="M39" s="143" t="s">
        <v>53</v>
      </c>
    </row>
    <row r="40" spans="5:13" ht="27" thickBot="1">
      <c r="E40" s="138">
        <f>SUM(E7:E39)</f>
        <v>4750</v>
      </c>
      <c r="F40" s="138">
        <f aca="true" t="shared" si="2" ref="F40:K40">SUM(F7:F39)</f>
        <v>600</v>
      </c>
      <c r="G40" s="138">
        <f t="shared" si="2"/>
        <v>500</v>
      </c>
      <c r="H40" s="138">
        <f t="shared" si="2"/>
        <v>1800</v>
      </c>
      <c r="I40" s="138">
        <f t="shared" si="2"/>
        <v>7650</v>
      </c>
      <c r="J40" s="138">
        <f t="shared" si="2"/>
        <v>975</v>
      </c>
      <c r="K40" s="138">
        <f t="shared" si="2"/>
        <v>6000</v>
      </c>
      <c r="L40" s="238" t="s">
        <v>0</v>
      </c>
      <c r="M40" s="239">
        <f>SUM(L7:L39)</f>
        <v>12675</v>
      </c>
    </row>
    <row r="41" ht="13.5" thickTop="1"/>
    <row r="42" spans="12:13" ht="15">
      <c r="L42" s="235" t="s">
        <v>145</v>
      </c>
      <c r="M42" s="139">
        <v>14000</v>
      </c>
    </row>
    <row r="43" spans="10:13" ht="15">
      <c r="J43" s="236"/>
      <c r="L43" s="235" t="s">
        <v>146</v>
      </c>
      <c r="M43" s="140">
        <f>SUM(M42)-M40</f>
        <v>1325</v>
      </c>
    </row>
  </sheetData>
  <sheetProtection/>
  <mergeCells count="14">
    <mergeCell ref="C3:C5"/>
    <mergeCell ref="D3:D6"/>
    <mergeCell ref="K3:K6"/>
    <mergeCell ref="L3:L6"/>
    <mergeCell ref="M3:M6"/>
    <mergeCell ref="A1:M1"/>
    <mergeCell ref="E3:E6"/>
    <mergeCell ref="F3:F6"/>
    <mergeCell ref="G3:G6"/>
    <mergeCell ref="H3:H6"/>
    <mergeCell ref="I3:I6"/>
    <mergeCell ref="J3:J6"/>
    <mergeCell ref="A3:A6"/>
    <mergeCell ref="B3:B6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6"/>
  <sheetViews>
    <sheetView zoomScalePageLayoutView="0" workbookViewId="0" topLeftCell="A1">
      <selection activeCell="AA10" sqref="AA10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16384" width="11.421875" style="28" customWidth="1"/>
  </cols>
  <sheetData>
    <row r="1" spans="1:25" ht="12.75" customHeight="1">
      <c r="A1" s="298">
        <v>2017</v>
      </c>
      <c r="B1" s="301">
        <v>2016</v>
      </c>
      <c r="C1" s="103" t="s">
        <v>57</v>
      </c>
      <c r="D1" s="304" t="s">
        <v>0</v>
      </c>
      <c r="E1" s="78"/>
      <c r="F1" s="306" t="s">
        <v>105</v>
      </c>
      <c r="G1" s="306"/>
      <c r="H1" s="306"/>
      <c r="I1" s="306"/>
      <c r="J1" s="306"/>
      <c r="K1" s="306"/>
      <c r="L1" s="306"/>
      <c r="M1" s="307"/>
      <c r="N1" s="312" t="s">
        <v>0</v>
      </c>
      <c r="O1" s="78"/>
      <c r="P1" s="306" t="s">
        <v>123</v>
      </c>
      <c r="Q1" s="306"/>
      <c r="R1" s="306"/>
      <c r="S1" s="306"/>
      <c r="T1" s="306"/>
      <c r="U1" s="306"/>
      <c r="V1" s="306"/>
      <c r="W1" s="307"/>
      <c r="X1" s="76"/>
      <c r="Y1" s="310" t="s">
        <v>89</v>
      </c>
    </row>
    <row r="2" spans="1:25" ht="20.25" customHeight="1" thickBot="1">
      <c r="A2" s="299"/>
      <c r="B2" s="302"/>
      <c r="C2" s="104" t="s">
        <v>61</v>
      </c>
      <c r="D2" s="305"/>
      <c r="E2" s="79"/>
      <c r="F2" s="308"/>
      <c r="G2" s="308"/>
      <c r="H2" s="308"/>
      <c r="I2" s="308"/>
      <c r="J2" s="308"/>
      <c r="K2" s="308"/>
      <c r="L2" s="308"/>
      <c r="M2" s="309"/>
      <c r="N2" s="313"/>
      <c r="O2" s="79"/>
      <c r="P2" s="308"/>
      <c r="Q2" s="308"/>
      <c r="R2" s="308"/>
      <c r="S2" s="308"/>
      <c r="T2" s="308"/>
      <c r="U2" s="308"/>
      <c r="V2" s="308"/>
      <c r="W2" s="309"/>
      <c r="X2" s="76"/>
      <c r="Y2" s="311"/>
    </row>
    <row r="3" spans="1:25" ht="13.5" customHeight="1" thickBot="1">
      <c r="A3" s="300"/>
      <c r="B3" s="303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4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</row>
    <row r="4" spans="1:25" ht="12.75" customHeight="1">
      <c r="A4" s="144">
        <v>1</v>
      </c>
      <c r="B4" s="149">
        <v>1</v>
      </c>
      <c r="C4" s="133" t="s">
        <v>65</v>
      </c>
      <c r="D4" s="121">
        <f>SUM(Y4)</f>
        <v>22</v>
      </c>
      <c r="E4" s="75"/>
      <c r="F4" s="154"/>
      <c r="G4" s="68"/>
      <c r="H4" s="68">
        <v>5</v>
      </c>
      <c r="I4" s="68"/>
      <c r="J4" s="68">
        <v>3</v>
      </c>
      <c r="K4" s="68"/>
      <c r="L4" s="68"/>
      <c r="M4" s="70"/>
      <c r="N4" s="163">
        <f aca="true" t="shared" si="0" ref="N4:N36">SUM(F4:M4)</f>
        <v>8</v>
      </c>
      <c r="O4" s="75"/>
      <c r="P4" s="154"/>
      <c r="Q4" s="68"/>
      <c r="R4" s="68">
        <v>19</v>
      </c>
      <c r="S4" s="69"/>
      <c r="T4" s="68">
        <v>3</v>
      </c>
      <c r="U4" s="68"/>
      <c r="V4" s="68"/>
      <c r="W4" s="70"/>
      <c r="X4" s="76"/>
      <c r="Y4" s="40">
        <v>22</v>
      </c>
    </row>
    <row r="5" spans="1:25" ht="12.75" customHeight="1">
      <c r="A5" s="145">
        <v>2</v>
      </c>
      <c r="B5" s="150">
        <v>6</v>
      </c>
      <c r="C5" s="135" t="s">
        <v>85</v>
      </c>
      <c r="D5" s="122">
        <f aca="true" t="shared" si="1" ref="D5:D36">SUM(Y5)</f>
        <v>9</v>
      </c>
      <c r="E5" s="75"/>
      <c r="F5" s="155"/>
      <c r="G5" s="156"/>
      <c r="H5" s="156">
        <v>1</v>
      </c>
      <c r="I5" s="156"/>
      <c r="J5" s="156">
        <v>1</v>
      </c>
      <c r="K5" s="156"/>
      <c r="L5" s="156"/>
      <c r="M5" s="157"/>
      <c r="N5" s="164">
        <f t="shared" si="0"/>
        <v>2</v>
      </c>
      <c r="O5" s="75"/>
      <c r="P5" s="155"/>
      <c r="Q5" s="156"/>
      <c r="R5" s="156">
        <v>1</v>
      </c>
      <c r="S5" s="158"/>
      <c r="T5" s="156">
        <v>8</v>
      </c>
      <c r="U5" s="156"/>
      <c r="V5" s="156"/>
      <c r="W5" s="157"/>
      <c r="X5" s="76"/>
      <c r="Y5" s="36">
        <v>9</v>
      </c>
    </row>
    <row r="6" spans="1:25" ht="12.75" customHeight="1">
      <c r="A6" s="145">
        <v>3</v>
      </c>
      <c r="B6" s="150">
        <v>2</v>
      </c>
      <c r="C6" s="134" t="s">
        <v>34</v>
      </c>
      <c r="D6" s="122">
        <f t="shared" si="1"/>
        <v>5</v>
      </c>
      <c r="E6" s="75"/>
      <c r="F6" s="155"/>
      <c r="G6" s="156"/>
      <c r="H6" s="156">
        <v>3</v>
      </c>
      <c r="I6" s="156"/>
      <c r="J6" s="156">
        <v>1</v>
      </c>
      <c r="K6" s="156">
        <v>1</v>
      </c>
      <c r="L6" s="156"/>
      <c r="M6" s="157"/>
      <c r="N6" s="164">
        <f t="shared" si="0"/>
        <v>5</v>
      </c>
      <c r="O6" s="75"/>
      <c r="P6" s="155"/>
      <c r="Q6" s="156"/>
      <c r="R6" s="156">
        <v>3</v>
      </c>
      <c r="S6" s="158"/>
      <c r="T6" s="156">
        <v>1</v>
      </c>
      <c r="U6" s="156">
        <v>1</v>
      </c>
      <c r="V6" s="156"/>
      <c r="W6" s="157"/>
      <c r="X6" s="76"/>
      <c r="Y6" s="36">
        <v>5</v>
      </c>
    </row>
    <row r="7" spans="1:25" ht="12.75" customHeight="1">
      <c r="A7" s="145">
        <v>3</v>
      </c>
      <c r="B7" s="150">
        <v>3</v>
      </c>
      <c r="C7" s="134" t="s">
        <v>70</v>
      </c>
      <c r="D7" s="122">
        <f t="shared" si="1"/>
        <v>5</v>
      </c>
      <c r="E7" s="75"/>
      <c r="F7" s="155"/>
      <c r="G7" s="156"/>
      <c r="H7" s="156">
        <v>2</v>
      </c>
      <c r="I7" s="156"/>
      <c r="J7" s="156">
        <v>2</v>
      </c>
      <c r="K7" s="156"/>
      <c r="L7" s="156"/>
      <c r="M7" s="157"/>
      <c r="N7" s="164">
        <f t="shared" si="0"/>
        <v>4</v>
      </c>
      <c r="O7" s="75"/>
      <c r="P7" s="155"/>
      <c r="Q7" s="156"/>
      <c r="R7" s="156">
        <v>3</v>
      </c>
      <c r="S7" s="158"/>
      <c r="T7" s="156">
        <v>2</v>
      </c>
      <c r="U7" s="156"/>
      <c r="V7" s="156"/>
      <c r="W7" s="157"/>
      <c r="X7" s="76"/>
      <c r="Y7" s="36">
        <v>5</v>
      </c>
    </row>
    <row r="8" spans="1:25" ht="12.75" customHeight="1">
      <c r="A8" s="145">
        <v>5</v>
      </c>
      <c r="B8" s="150">
        <v>9</v>
      </c>
      <c r="C8" s="134" t="s">
        <v>27</v>
      </c>
      <c r="D8" s="122">
        <f t="shared" si="1"/>
        <v>4</v>
      </c>
      <c r="E8" s="75"/>
      <c r="F8" s="155"/>
      <c r="G8" s="156"/>
      <c r="H8" s="156">
        <v>3</v>
      </c>
      <c r="I8" s="156">
        <v>1</v>
      </c>
      <c r="J8" s="156"/>
      <c r="K8" s="156"/>
      <c r="L8" s="156"/>
      <c r="M8" s="157"/>
      <c r="N8" s="164">
        <f t="shared" si="0"/>
        <v>4</v>
      </c>
      <c r="O8" s="75"/>
      <c r="P8" s="155"/>
      <c r="Q8" s="156"/>
      <c r="R8" s="156">
        <v>3</v>
      </c>
      <c r="S8" s="158">
        <v>1</v>
      </c>
      <c r="T8" s="156"/>
      <c r="U8" s="156"/>
      <c r="V8" s="156"/>
      <c r="W8" s="157"/>
      <c r="X8" s="76"/>
      <c r="Y8" s="36">
        <v>4</v>
      </c>
    </row>
    <row r="9" spans="1:25" ht="12.75" customHeight="1">
      <c r="A9" s="145">
        <v>5</v>
      </c>
      <c r="B9" s="150">
        <v>5</v>
      </c>
      <c r="C9" s="134" t="s">
        <v>24</v>
      </c>
      <c r="D9" s="122">
        <f t="shared" si="1"/>
        <v>4</v>
      </c>
      <c r="E9" s="75"/>
      <c r="F9" s="155"/>
      <c r="G9" s="156"/>
      <c r="H9" s="156"/>
      <c r="I9" s="156"/>
      <c r="J9" s="156">
        <v>1</v>
      </c>
      <c r="K9" s="156"/>
      <c r="L9" s="156"/>
      <c r="M9" s="157"/>
      <c r="N9" s="164">
        <f t="shared" si="0"/>
        <v>1</v>
      </c>
      <c r="O9" s="75"/>
      <c r="P9" s="155"/>
      <c r="Q9" s="156"/>
      <c r="R9" s="156"/>
      <c r="S9" s="158"/>
      <c r="T9" s="156">
        <v>4</v>
      </c>
      <c r="U9" s="156"/>
      <c r="V9" s="156"/>
      <c r="W9" s="157"/>
      <c r="X9" s="76"/>
      <c r="Y9" s="36">
        <v>4</v>
      </c>
    </row>
    <row r="10" spans="1:25" ht="12.75" customHeight="1">
      <c r="A10" s="145">
        <v>7</v>
      </c>
      <c r="B10" s="150">
        <v>8</v>
      </c>
      <c r="C10" s="134" t="s">
        <v>22</v>
      </c>
      <c r="D10" s="122">
        <f t="shared" si="1"/>
        <v>3</v>
      </c>
      <c r="E10" s="75"/>
      <c r="F10" s="155"/>
      <c r="G10" s="156"/>
      <c r="H10" s="156"/>
      <c r="I10" s="156"/>
      <c r="J10" s="156">
        <v>2</v>
      </c>
      <c r="K10" s="156"/>
      <c r="L10" s="156">
        <v>1</v>
      </c>
      <c r="M10" s="157"/>
      <c r="N10" s="164">
        <f t="shared" si="0"/>
        <v>3</v>
      </c>
      <c r="O10" s="75"/>
      <c r="P10" s="155"/>
      <c r="Q10" s="156"/>
      <c r="R10" s="156"/>
      <c r="S10" s="158"/>
      <c r="T10" s="156">
        <v>2</v>
      </c>
      <c r="U10" s="156"/>
      <c r="V10" s="156">
        <v>1</v>
      </c>
      <c r="W10" s="157"/>
      <c r="X10" s="76"/>
      <c r="Y10" s="36">
        <v>3</v>
      </c>
    </row>
    <row r="11" spans="1:25" ht="12.75" customHeight="1">
      <c r="A11" s="145">
        <v>7</v>
      </c>
      <c r="B11" s="150">
        <v>20</v>
      </c>
      <c r="C11" s="135" t="s">
        <v>26</v>
      </c>
      <c r="D11" s="122">
        <f t="shared" si="1"/>
        <v>3</v>
      </c>
      <c r="E11" s="75"/>
      <c r="F11" s="155"/>
      <c r="G11" s="156"/>
      <c r="H11" s="156"/>
      <c r="I11" s="158"/>
      <c r="J11" s="156">
        <v>2</v>
      </c>
      <c r="K11" s="156">
        <v>1</v>
      </c>
      <c r="L11" s="156"/>
      <c r="M11" s="157"/>
      <c r="N11" s="164">
        <f t="shared" si="0"/>
        <v>3</v>
      </c>
      <c r="O11" s="75"/>
      <c r="P11" s="155"/>
      <c r="Q11" s="156"/>
      <c r="R11" s="156"/>
      <c r="S11" s="158"/>
      <c r="T11" s="156">
        <v>2</v>
      </c>
      <c r="U11" s="156">
        <v>1</v>
      </c>
      <c r="V11" s="156"/>
      <c r="W11" s="157"/>
      <c r="X11" s="76"/>
      <c r="Y11" s="36">
        <v>3</v>
      </c>
    </row>
    <row r="12" spans="1:25" ht="12.75" customHeight="1">
      <c r="A12" s="145">
        <v>9</v>
      </c>
      <c r="B12" s="150">
        <v>10</v>
      </c>
      <c r="C12" s="134" t="s">
        <v>84</v>
      </c>
      <c r="D12" s="122">
        <f t="shared" si="1"/>
        <v>2</v>
      </c>
      <c r="E12" s="75"/>
      <c r="F12" s="155"/>
      <c r="G12" s="156"/>
      <c r="H12" s="156"/>
      <c r="I12" s="156"/>
      <c r="J12" s="156">
        <v>1</v>
      </c>
      <c r="K12" s="156">
        <v>1</v>
      </c>
      <c r="L12" s="156"/>
      <c r="M12" s="157"/>
      <c r="N12" s="164">
        <f t="shared" si="0"/>
        <v>2</v>
      </c>
      <c r="O12" s="75"/>
      <c r="P12" s="155"/>
      <c r="Q12" s="156"/>
      <c r="R12" s="156"/>
      <c r="S12" s="158"/>
      <c r="T12" s="156">
        <v>1</v>
      </c>
      <c r="U12" s="156">
        <v>1</v>
      </c>
      <c r="V12" s="156"/>
      <c r="W12" s="157"/>
      <c r="X12" s="76"/>
      <c r="Y12" s="36">
        <v>2</v>
      </c>
    </row>
    <row r="13" spans="1:25" ht="12.75" customHeight="1">
      <c r="A13" s="145">
        <v>10</v>
      </c>
      <c r="B13" s="151">
        <v>24</v>
      </c>
      <c r="C13" s="134" t="s">
        <v>33</v>
      </c>
      <c r="D13" s="122">
        <f t="shared" si="1"/>
        <v>1</v>
      </c>
      <c r="E13" s="75"/>
      <c r="F13" s="155"/>
      <c r="G13" s="156"/>
      <c r="H13" s="156"/>
      <c r="I13" s="158">
        <v>1</v>
      </c>
      <c r="J13" s="156"/>
      <c r="K13" s="156"/>
      <c r="L13" s="156"/>
      <c r="M13" s="157"/>
      <c r="N13" s="164">
        <f t="shared" si="0"/>
        <v>1</v>
      </c>
      <c r="O13" s="75"/>
      <c r="P13" s="155"/>
      <c r="Q13" s="156"/>
      <c r="R13" s="156"/>
      <c r="S13" s="158">
        <v>1</v>
      </c>
      <c r="T13" s="156"/>
      <c r="U13" s="156"/>
      <c r="V13" s="156"/>
      <c r="W13" s="157"/>
      <c r="X13" s="76"/>
      <c r="Y13" s="36">
        <v>1</v>
      </c>
    </row>
    <row r="14" spans="1:25" ht="12.75" customHeight="1">
      <c r="A14" s="145">
        <v>10</v>
      </c>
      <c r="B14" s="150">
        <v>23</v>
      </c>
      <c r="C14" s="135" t="s">
        <v>59</v>
      </c>
      <c r="D14" s="122">
        <f t="shared" si="1"/>
        <v>1</v>
      </c>
      <c r="E14" s="75"/>
      <c r="F14" s="155"/>
      <c r="G14" s="156"/>
      <c r="H14" s="156">
        <v>1</v>
      </c>
      <c r="I14" s="158"/>
      <c r="J14" s="156"/>
      <c r="K14" s="156"/>
      <c r="L14" s="156"/>
      <c r="M14" s="157"/>
      <c r="N14" s="164">
        <f t="shared" si="0"/>
        <v>1</v>
      </c>
      <c r="O14" s="75"/>
      <c r="P14" s="155"/>
      <c r="Q14" s="156"/>
      <c r="R14" s="156">
        <v>1</v>
      </c>
      <c r="S14" s="158"/>
      <c r="T14" s="156"/>
      <c r="U14" s="156"/>
      <c r="V14" s="156"/>
      <c r="W14" s="157"/>
      <c r="X14" s="76"/>
      <c r="Y14" s="36">
        <v>1</v>
      </c>
    </row>
    <row r="15" spans="1:25" ht="12.75" customHeight="1">
      <c r="A15" s="146">
        <v>10</v>
      </c>
      <c r="B15" s="152" t="s">
        <v>64</v>
      </c>
      <c r="C15" s="135" t="s">
        <v>36</v>
      </c>
      <c r="D15" s="122">
        <f t="shared" si="1"/>
        <v>1</v>
      </c>
      <c r="E15" s="75"/>
      <c r="F15" s="155"/>
      <c r="G15" s="156"/>
      <c r="H15" s="156"/>
      <c r="I15" s="158"/>
      <c r="J15" s="156"/>
      <c r="K15" s="156">
        <v>1</v>
      </c>
      <c r="L15" s="156"/>
      <c r="M15" s="157"/>
      <c r="N15" s="164">
        <f t="shared" si="0"/>
        <v>1</v>
      </c>
      <c r="O15" s="75"/>
      <c r="P15" s="155"/>
      <c r="Q15" s="156"/>
      <c r="R15" s="156"/>
      <c r="S15" s="158"/>
      <c r="T15" s="156"/>
      <c r="U15" s="156">
        <v>1</v>
      </c>
      <c r="V15" s="156"/>
      <c r="W15" s="157"/>
      <c r="X15" s="76"/>
      <c r="Y15" s="36">
        <v>1</v>
      </c>
    </row>
    <row r="16" spans="1:25" ht="12.75" customHeight="1">
      <c r="A16" s="147" t="s">
        <v>64</v>
      </c>
      <c r="B16" s="152" t="s">
        <v>64</v>
      </c>
      <c r="C16" s="137" t="s">
        <v>29</v>
      </c>
      <c r="D16" s="122">
        <f t="shared" si="1"/>
        <v>0</v>
      </c>
      <c r="E16" s="75"/>
      <c r="F16" s="155"/>
      <c r="G16" s="156"/>
      <c r="H16" s="156"/>
      <c r="I16" s="158"/>
      <c r="J16" s="156"/>
      <c r="K16" s="156"/>
      <c r="L16" s="156"/>
      <c r="M16" s="157"/>
      <c r="N16" s="164">
        <f t="shared" si="0"/>
        <v>0</v>
      </c>
      <c r="O16" s="75"/>
      <c r="P16" s="155"/>
      <c r="Q16" s="156"/>
      <c r="R16" s="156"/>
      <c r="S16" s="158"/>
      <c r="T16" s="156"/>
      <c r="U16" s="156"/>
      <c r="V16" s="156"/>
      <c r="W16" s="157"/>
      <c r="X16" s="76"/>
      <c r="Y16" s="36"/>
    </row>
    <row r="17" spans="1:25" ht="12.75" customHeight="1">
      <c r="A17" s="147" t="s">
        <v>64</v>
      </c>
      <c r="B17" s="152" t="s">
        <v>64</v>
      </c>
      <c r="C17" s="137" t="s">
        <v>144</v>
      </c>
      <c r="D17" s="122">
        <f t="shared" si="1"/>
        <v>0</v>
      </c>
      <c r="E17" s="75"/>
      <c r="F17" s="155"/>
      <c r="G17" s="156"/>
      <c r="H17" s="156"/>
      <c r="I17" s="158"/>
      <c r="J17" s="156"/>
      <c r="K17" s="156"/>
      <c r="L17" s="156"/>
      <c r="M17" s="157"/>
      <c r="N17" s="164">
        <f t="shared" si="0"/>
        <v>0</v>
      </c>
      <c r="O17" s="75"/>
      <c r="P17" s="155"/>
      <c r="Q17" s="156"/>
      <c r="R17" s="156"/>
      <c r="S17" s="158"/>
      <c r="T17" s="156"/>
      <c r="U17" s="156"/>
      <c r="V17" s="156"/>
      <c r="W17" s="157"/>
      <c r="X17" s="76"/>
      <c r="Y17" s="36"/>
    </row>
    <row r="18" spans="1:25" ht="12.75" customHeight="1">
      <c r="A18" s="147" t="s">
        <v>64</v>
      </c>
      <c r="B18" s="150">
        <v>11</v>
      </c>
      <c r="C18" s="134" t="s">
        <v>48</v>
      </c>
      <c r="D18" s="122">
        <f t="shared" si="1"/>
        <v>0</v>
      </c>
      <c r="E18" s="75"/>
      <c r="F18" s="155"/>
      <c r="G18" s="156"/>
      <c r="H18" s="156"/>
      <c r="I18" s="156"/>
      <c r="J18" s="156"/>
      <c r="K18" s="156"/>
      <c r="L18" s="156"/>
      <c r="M18" s="157"/>
      <c r="N18" s="164">
        <f t="shared" si="0"/>
        <v>0</v>
      </c>
      <c r="O18" s="75"/>
      <c r="P18" s="155"/>
      <c r="Q18" s="156"/>
      <c r="R18" s="156"/>
      <c r="S18" s="158"/>
      <c r="T18" s="156"/>
      <c r="U18" s="156"/>
      <c r="V18" s="156"/>
      <c r="W18" s="157"/>
      <c r="X18" s="76"/>
      <c r="Y18" s="36"/>
    </row>
    <row r="19" spans="1:25" ht="12.75" customHeight="1">
      <c r="A19" s="147" t="s">
        <v>64</v>
      </c>
      <c r="B19" s="150">
        <v>4</v>
      </c>
      <c r="C19" s="134" t="s">
        <v>30</v>
      </c>
      <c r="D19" s="122">
        <f t="shared" si="1"/>
        <v>0</v>
      </c>
      <c r="E19" s="75"/>
      <c r="F19" s="155"/>
      <c r="G19" s="156"/>
      <c r="H19" s="156"/>
      <c r="I19" s="156"/>
      <c r="J19" s="156"/>
      <c r="K19" s="156"/>
      <c r="L19" s="156"/>
      <c r="M19" s="157"/>
      <c r="N19" s="164">
        <f t="shared" si="0"/>
        <v>0</v>
      </c>
      <c r="O19" s="75"/>
      <c r="P19" s="155"/>
      <c r="Q19" s="156"/>
      <c r="R19" s="156"/>
      <c r="S19" s="158"/>
      <c r="T19" s="156"/>
      <c r="U19" s="156"/>
      <c r="V19" s="156"/>
      <c r="W19" s="157"/>
      <c r="X19" s="76"/>
      <c r="Y19" s="36"/>
    </row>
    <row r="20" spans="1:25" ht="12.75" customHeight="1">
      <c r="A20" s="147" t="s">
        <v>64</v>
      </c>
      <c r="B20" s="150">
        <v>13</v>
      </c>
      <c r="C20" s="134" t="s">
        <v>25</v>
      </c>
      <c r="D20" s="122">
        <f t="shared" si="1"/>
        <v>0</v>
      </c>
      <c r="E20" s="75"/>
      <c r="F20" s="155"/>
      <c r="G20" s="156"/>
      <c r="H20" s="156"/>
      <c r="I20" s="156"/>
      <c r="J20" s="156"/>
      <c r="K20" s="156"/>
      <c r="L20" s="156"/>
      <c r="M20" s="157"/>
      <c r="N20" s="164">
        <f t="shared" si="0"/>
        <v>0</v>
      </c>
      <c r="O20" s="75"/>
      <c r="P20" s="155"/>
      <c r="Q20" s="156"/>
      <c r="R20" s="156"/>
      <c r="S20" s="158"/>
      <c r="T20" s="156"/>
      <c r="U20" s="156"/>
      <c r="V20" s="156"/>
      <c r="W20" s="157"/>
      <c r="X20" s="76"/>
      <c r="Y20" s="36"/>
    </row>
    <row r="21" spans="1:25" ht="12.75" customHeight="1">
      <c r="A21" s="147" t="s">
        <v>64</v>
      </c>
      <c r="B21" s="150">
        <v>15</v>
      </c>
      <c r="C21" s="135" t="s">
        <v>21</v>
      </c>
      <c r="D21" s="122">
        <f t="shared" si="1"/>
        <v>0</v>
      </c>
      <c r="E21" s="75"/>
      <c r="F21" s="155"/>
      <c r="G21" s="156"/>
      <c r="H21" s="156"/>
      <c r="I21" s="158"/>
      <c r="J21" s="156"/>
      <c r="K21" s="156"/>
      <c r="L21" s="156"/>
      <c r="M21" s="157"/>
      <c r="N21" s="164">
        <f t="shared" si="0"/>
        <v>0</v>
      </c>
      <c r="O21" s="75"/>
      <c r="P21" s="155"/>
      <c r="Q21" s="156"/>
      <c r="R21" s="156"/>
      <c r="S21" s="158"/>
      <c r="T21" s="156"/>
      <c r="U21" s="156"/>
      <c r="V21" s="156"/>
      <c r="W21" s="157"/>
      <c r="X21" s="76"/>
      <c r="Y21" s="36"/>
    </row>
    <row r="22" spans="1:25" ht="12.75" customHeight="1">
      <c r="A22" s="147" t="s">
        <v>64</v>
      </c>
      <c r="B22" s="152" t="s">
        <v>64</v>
      </c>
      <c r="C22" s="135" t="s">
        <v>31</v>
      </c>
      <c r="D22" s="122">
        <f t="shared" si="1"/>
        <v>0</v>
      </c>
      <c r="E22" s="75"/>
      <c r="F22" s="155"/>
      <c r="G22" s="156"/>
      <c r="H22" s="156"/>
      <c r="I22" s="158"/>
      <c r="J22" s="156"/>
      <c r="K22" s="156"/>
      <c r="L22" s="156"/>
      <c r="M22" s="157"/>
      <c r="N22" s="164">
        <f t="shared" si="0"/>
        <v>0</v>
      </c>
      <c r="O22" s="75"/>
      <c r="P22" s="155"/>
      <c r="Q22" s="156"/>
      <c r="R22" s="156"/>
      <c r="S22" s="158"/>
      <c r="T22" s="156"/>
      <c r="U22" s="156"/>
      <c r="V22" s="156"/>
      <c r="W22" s="157"/>
      <c r="X22" s="76"/>
      <c r="Y22" s="36"/>
    </row>
    <row r="23" spans="1:25" ht="12.75" customHeight="1">
      <c r="A23" s="147" t="s">
        <v>64</v>
      </c>
      <c r="B23" s="152" t="s">
        <v>64</v>
      </c>
      <c r="C23" s="135" t="s">
        <v>60</v>
      </c>
      <c r="D23" s="122">
        <f t="shared" si="1"/>
        <v>0</v>
      </c>
      <c r="E23" s="75"/>
      <c r="F23" s="155"/>
      <c r="G23" s="156"/>
      <c r="H23" s="156"/>
      <c r="I23" s="158"/>
      <c r="J23" s="156"/>
      <c r="K23" s="156"/>
      <c r="L23" s="156"/>
      <c r="M23" s="157"/>
      <c r="N23" s="164">
        <f t="shared" si="0"/>
        <v>0</v>
      </c>
      <c r="O23" s="75"/>
      <c r="P23" s="155"/>
      <c r="Q23" s="156"/>
      <c r="R23" s="156"/>
      <c r="S23" s="158"/>
      <c r="T23" s="156"/>
      <c r="U23" s="156"/>
      <c r="V23" s="156"/>
      <c r="W23" s="157"/>
      <c r="X23" s="76"/>
      <c r="Y23" s="36"/>
    </row>
    <row r="24" spans="1:25" ht="12.75" customHeight="1">
      <c r="A24" s="147" t="s">
        <v>64</v>
      </c>
      <c r="B24" s="150">
        <v>7</v>
      </c>
      <c r="C24" s="135" t="s">
        <v>32</v>
      </c>
      <c r="D24" s="122">
        <f t="shared" si="1"/>
        <v>0</v>
      </c>
      <c r="E24" s="75"/>
      <c r="F24" s="155"/>
      <c r="G24" s="156"/>
      <c r="H24" s="156"/>
      <c r="I24" s="156"/>
      <c r="J24" s="156"/>
      <c r="K24" s="156"/>
      <c r="L24" s="156"/>
      <c r="M24" s="157"/>
      <c r="N24" s="164">
        <f t="shared" si="0"/>
        <v>0</v>
      </c>
      <c r="O24" s="75"/>
      <c r="P24" s="155"/>
      <c r="Q24" s="156"/>
      <c r="R24" s="156"/>
      <c r="S24" s="158"/>
      <c r="T24" s="156"/>
      <c r="U24" s="156"/>
      <c r="V24" s="156"/>
      <c r="W24" s="157"/>
      <c r="X24" s="76"/>
      <c r="Y24" s="36"/>
    </row>
    <row r="25" spans="1:25" ht="12.75" customHeight="1">
      <c r="A25" s="147" t="s">
        <v>64</v>
      </c>
      <c r="B25" s="150">
        <v>17</v>
      </c>
      <c r="C25" s="135" t="s">
        <v>83</v>
      </c>
      <c r="D25" s="122">
        <f t="shared" si="1"/>
        <v>0</v>
      </c>
      <c r="E25" s="75"/>
      <c r="F25" s="155"/>
      <c r="G25" s="156"/>
      <c r="H25" s="156"/>
      <c r="I25" s="158"/>
      <c r="J25" s="156"/>
      <c r="K25" s="156"/>
      <c r="L25" s="156"/>
      <c r="M25" s="157"/>
      <c r="N25" s="164">
        <f t="shared" si="0"/>
        <v>0</v>
      </c>
      <c r="O25" s="75"/>
      <c r="P25" s="155"/>
      <c r="Q25" s="156"/>
      <c r="R25" s="156"/>
      <c r="S25" s="158"/>
      <c r="T25" s="156"/>
      <c r="U25" s="156"/>
      <c r="V25" s="156"/>
      <c r="W25" s="157"/>
      <c r="X25" s="76"/>
      <c r="Y25" s="36"/>
    </row>
    <row r="26" spans="1:25" ht="12.75" customHeight="1">
      <c r="A26" s="147" t="s">
        <v>64</v>
      </c>
      <c r="B26" s="152" t="s">
        <v>64</v>
      </c>
      <c r="C26" s="135" t="s">
        <v>68</v>
      </c>
      <c r="D26" s="122">
        <f t="shared" si="1"/>
        <v>0</v>
      </c>
      <c r="E26" s="75"/>
      <c r="F26" s="155"/>
      <c r="G26" s="156"/>
      <c r="H26" s="156"/>
      <c r="I26" s="158"/>
      <c r="J26" s="156"/>
      <c r="K26" s="156"/>
      <c r="L26" s="156"/>
      <c r="M26" s="157"/>
      <c r="N26" s="164">
        <f t="shared" si="0"/>
        <v>0</v>
      </c>
      <c r="O26" s="75"/>
      <c r="P26" s="155"/>
      <c r="Q26" s="156"/>
      <c r="R26" s="156"/>
      <c r="S26" s="158"/>
      <c r="T26" s="156"/>
      <c r="U26" s="156"/>
      <c r="V26" s="156"/>
      <c r="W26" s="157"/>
      <c r="X26" s="76"/>
      <c r="Y26" s="36"/>
    </row>
    <row r="27" spans="1:25" ht="12.75" customHeight="1">
      <c r="A27" s="147" t="s">
        <v>64</v>
      </c>
      <c r="B27" s="150">
        <v>12</v>
      </c>
      <c r="C27" s="134" t="s">
        <v>35</v>
      </c>
      <c r="D27" s="122">
        <f t="shared" si="1"/>
        <v>0</v>
      </c>
      <c r="E27" s="75"/>
      <c r="F27" s="155"/>
      <c r="G27" s="156"/>
      <c r="H27" s="156"/>
      <c r="I27" s="156"/>
      <c r="J27" s="156"/>
      <c r="K27" s="156"/>
      <c r="L27" s="156"/>
      <c r="M27" s="157"/>
      <c r="N27" s="164">
        <f t="shared" si="0"/>
        <v>0</v>
      </c>
      <c r="O27" s="75"/>
      <c r="P27" s="155"/>
      <c r="Q27" s="156"/>
      <c r="R27" s="156"/>
      <c r="S27" s="158"/>
      <c r="T27" s="156"/>
      <c r="U27" s="156"/>
      <c r="V27" s="156"/>
      <c r="W27" s="157"/>
      <c r="X27" s="76"/>
      <c r="Y27" s="36"/>
    </row>
    <row r="28" spans="1:25" ht="12.75" customHeight="1">
      <c r="A28" s="147" t="s">
        <v>64</v>
      </c>
      <c r="B28" s="152" t="s">
        <v>64</v>
      </c>
      <c r="C28" s="135" t="s">
        <v>62</v>
      </c>
      <c r="D28" s="122">
        <f t="shared" si="1"/>
        <v>0</v>
      </c>
      <c r="E28" s="75"/>
      <c r="F28" s="155"/>
      <c r="G28" s="156"/>
      <c r="H28" s="156"/>
      <c r="I28" s="158"/>
      <c r="J28" s="156"/>
      <c r="K28" s="156"/>
      <c r="L28" s="156"/>
      <c r="M28" s="157"/>
      <c r="N28" s="164">
        <f t="shared" si="0"/>
        <v>0</v>
      </c>
      <c r="O28" s="75"/>
      <c r="P28" s="155"/>
      <c r="Q28" s="156"/>
      <c r="R28" s="156"/>
      <c r="S28" s="158"/>
      <c r="T28" s="156"/>
      <c r="U28" s="156"/>
      <c r="V28" s="156"/>
      <c r="W28" s="157"/>
      <c r="X28" s="76"/>
      <c r="Y28" s="36"/>
    </row>
    <row r="29" spans="1:25" ht="12.75" customHeight="1">
      <c r="A29" s="147" t="s">
        <v>64</v>
      </c>
      <c r="B29" s="150">
        <v>16</v>
      </c>
      <c r="C29" s="135" t="s">
        <v>69</v>
      </c>
      <c r="D29" s="122">
        <f t="shared" si="1"/>
        <v>0</v>
      </c>
      <c r="E29" s="75"/>
      <c r="F29" s="155"/>
      <c r="G29" s="156"/>
      <c r="H29" s="156"/>
      <c r="I29" s="158"/>
      <c r="J29" s="156"/>
      <c r="K29" s="156"/>
      <c r="L29" s="156"/>
      <c r="M29" s="157"/>
      <c r="N29" s="164">
        <f t="shared" si="0"/>
        <v>0</v>
      </c>
      <c r="O29" s="75"/>
      <c r="P29" s="155"/>
      <c r="Q29" s="156"/>
      <c r="R29" s="156"/>
      <c r="S29" s="158"/>
      <c r="T29" s="156"/>
      <c r="U29" s="156"/>
      <c r="V29" s="156"/>
      <c r="W29" s="157"/>
      <c r="X29" s="76"/>
      <c r="Y29" s="36"/>
    </row>
    <row r="30" spans="1:25" ht="12.75" customHeight="1">
      <c r="A30" s="147" t="s">
        <v>64</v>
      </c>
      <c r="B30" s="150">
        <v>18</v>
      </c>
      <c r="C30" s="135" t="s">
        <v>28</v>
      </c>
      <c r="D30" s="122">
        <f t="shared" si="1"/>
        <v>0</v>
      </c>
      <c r="E30" s="75"/>
      <c r="F30" s="155"/>
      <c r="G30" s="156"/>
      <c r="H30" s="156"/>
      <c r="I30" s="158"/>
      <c r="J30" s="156"/>
      <c r="K30" s="156"/>
      <c r="L30" s="156"/>
      <c r="M30" s="157"/>
      <c r="N30" s="164">
        <f t="shared" si="0"/>
        <v>0</v>
      </c>
      <c r="O30" s="75"/>
      <c r="P30" s="155"/>
      <c r="Q30" s="156"/>
      <c r="R30" s="156"/>
      <c r="S30" s="158"/>
      <c r="T30" s="156"/>
      <c r="U30" s="156"/>
      <c r="V30" s="156"/>
      <c r="W30" s="157"/>
      <c r="X30" s="76"/>
      <c r="Y30" s="36"/>
    </row>
    <row r="31" spans="1:25" ht="12.75" customHeight="1">
      <c r="A31" s="147" t="s">
        <v>64</v>
      </c>
      <c r="B31" s="150">
        <v>18</v>
      </c>
      <c r="C31" s="135" t="s">
        <v>131</v>
      </c>
      <c r="D31" s="122">
        <f t="shared" si="1"/>
        <v>0</v>
      </c>
      <c r="E31" s="75"/>
      <c r="F31" s="155"/>
      <c r="G31" s="156"/>
      <c r="H31" s="156"/>
      <c r="I31" s="158"/>
      <c r="J31" s="156"/>
      <c r="K31" s="156"/>
      <c r="L31" s="156"/>
      <c r="M31" s="157"/>
      <c r="N31" s="164">
        <f t="shared" si="0"/>
        <v>0</v>
      </c>
      <c r="O31" s="75"/>
      <c r="P31" s="155"/>
      <c r="Q31" s="156"/>
      <c r="R31" s="156"/>
      <c r="S31" s="158"/>
      <c r="T31" s="156"/>
      <c r="U31" s="156"/>
      <c r="V31" s="156"/>
      <c r="W31" s="157"/>
      <c r="X31" s="76"/>
      <c r="Y31" s="36"/>
    </row>
    <row r="32" spans="1:25" ht="12.75" customHeight="1">
      <c r="A32" s="147" t="s">
        <v>64</v>
      </c>
      <c r="B32" s="150">
        <v>21</v>
      </c>
      <c r="C32" s="137" t="s">
        <v>37</v>
      </c>
      <c r="D32" s="122">
        <f t="shared" si="1"/>
        <v>0</v>
      </c>
      <c r="E32" s="75"/>
      <c r="F32" s="155"/>
      <c r="G32" s="156"/>
      <c r="H32" s="156"/>
      <c r="I32" s="158"/>
      <c r="J32" s="156"/>
      <c r="K32" s="156"/>
      <c r="L32" s="156"/>
      <c r="M32" s="157"/>
      <c r="N32" s="164">
        <f t="shared" si="0"/>
        <v>0</v>
      </c>
      <c r="O32" s="75"/>
      <c r="P32" s="155"/>
      <c r="Q32" s="156"/>
      <c r="R32" s="156"/>
      <c r="S32" s="158"/>
      <c r="T32" s="156"/>
      <c r="U32" s="156"/>
      <c r="V32" s="156"/>
      <c r="W32" s="157"/>
      <c r="X32" s="76"/>
      <c r="Y32" s="36"/>
    </row>
    <row r="33" spans="1:25" ht="12.75" customHeight="1">
      <c r="A33" s="147" t="s">
        <v>64</v>
      </c>
      <c r="B33" s="150">
        <v>14</v>
      </c>
      <c r="C33" s="135" t="s">
        <v>23</v>
      </c>
      <c r="D33" s="122">
        <f t="shared" si="1"/>
        <v>0</v>
      </c>
      <c r="E33" s="75"/>
      <c r="F33" s="155"/>
      <c r="G33" s="156"/>
      <c r="H33" s="156"/>
      <c r="I33" s="156"/>
      <c r="J33" s="156"/>
      <c r="K33" s="156"/>
      <c r="L33" s="156"/>
      <c r="M33" s="157"/>
      <c r="N33" s="164">
        <f t="shared" si="0"/>
        <v>0</v>
      </c>
      <c r="O33" s="75"/>
      <c r="P33" s="155"/>
      <c r="Q33" s="156"/>
      <c r="R33" s="156"/>
      <c r="S33" s="158"/>
      <c r="T33" s="156"/>
      <c r="U33" s="156"/>
      <c r="V33" s="156"/>
      <c r="W33" s="157"/>
      <c r="X33" s="76"/>
      <c r="Y33" s="36"/>
    </row>
    <row r="34" spans="1:25" ht="12.75" customHeight="1">
      <c r="A34" s="147" t="s">
        <v>64</v>
      </c>
      <c r="B34" s="150">
        <v>21</v>
      </c>
      <c r="C34" s="135" t="s">
        <v>63</v>
      </c>
      <c r="D34" s="122">
        <f t="shared" si="1"/>
        <v>0</v>
      </c>
      <c r="E34" s="75"/>
      <c r="F34" s="155"/>
      <c r="G34" s="156"/>
      <c r="H34" s="156"/>
      <c r="I34" s="158"/>
      <c r="J34" s="156"/>
      <c r="K34" s="156"/>
      <c r="L34" s="156"/>
      <c r="M34" s="157"/>
      <c r="N34" s="164">
        <f t="shared" si="0"/>
        <v>0</v>
      </c>
      <c r="O34" s="75"/>
      <c r="P34" s="155"/>
      <c r="Q34" s="156"/>
      <c r="R34" s="156"/>
      <c r="S34" s="158"/>
      <c r="T34" s="156"/>
      <c r="U34" s="156"/>
      <c r="V34" s="156"/>
      <c r="W34" s="157"/>
      <c r="X34" s="76"/>
      <c r="Y34" s="36"/>
    </row>
    <row r="35" spans="1:25" ht="12.75" customHeight="1">
      <c r="A35" s="147" t="s">
        <v>64</v>
      </c>
      <c r="B35" s="152" t="s">
        <v>64</v>
      </c>
      <c r="C35" s="135" t="s">
        <v>52</v>
      </c>
      <c r="D35" s="122">
        <f t="shared" si="1"/>
        <v>0</v>
      </c>
      <c r="E35" s="75"/>
      <c r="F35" s="155"/>
      <c r="G35" s="156"/>
      <c r="H35" s="156"/>
      <c r="I35" s="158"/>
      <c r="J35" s="156"/>
      <c r="K35" s="156"/>
      <c r="L35" s="156"/>
      <c r="M35" s="157"/>
      <c r="N35" s="164">
        <f t="shared" si="0"/>
        <v>0</v>
      </c>
      <c r="O35" s="75"/>
      <c r="P35" s="155"/>
      <c r="Q35" s="156"/>
      <c r="R35" s="156"/>
      <c r="S35" s="158"/>
      <c r="T35" s="156"/>
      <c r="U35" s="156"/>
      <c r="V35" s="156"/>
      <c r="W35" s="157"/>
      <c r="X35" s="76"/>
      <c r="Y35" s="36"/>
    </row>
    <row r="36" spans="1:25" ht="15.75" thickBot="1">
      <c r="A36" s="148" t="s">
        <v>64</v>
      </c>
      <c r="B36" s="153" t="s">
        <v>64</v>
      </c>
      <c r="C36" s="143" t="s">
        <v>53</v>
      </c>
      <c r="D36" s="123">
        <f t="shared" si="1"/>
        <v>0</v>
      </c>
      <c r="E36" s="75"/>
      <c r="F36" s="159"/>
      <c r="G36" s="160"/>
      <c r="H36" s="160"/>
      <c r="I36" s="161"/>
      <c r="J36" s="160"/>
      <c r="K36" s="160"/>
      <c r="L36" s="160"/>
      <c r="M36" s="162"/>
      <c r="N36" s="165">
        <f t="shared" si="0"/>
        <v>0</v>
      </c>
      <c r="O36" s="75"/>
      <c r="P36" s="159"/>
      <c r="Q36" s="160"/>
      <c r="R36" s="160"/>
      <c r="S36" s="161"/>
      <c r="T36" s="160"/>
      <c r="U36" s="160"/>
      <c r="V36" s="160"/>
      <c r="W36" s="162"/>
      <c r="X36" s="76"/>
      <c r="Y36" s="44"/>
    </row>
    <row r="37" spans="2:23" ht="15">
      <c r="B37" s="142"/>
      <c r="C37" s="141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42810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7">
    <mergeCell ref="A1:A3"/>
    <mergeCell ref="B1:B3"/>
    <mergeCell ref="D1:D2"/>
    <mergeCell ref="F1:M2"/>
    <mergeCell ref="P1:W2"/>
    <mergeCell ref="Y1:Y2"/>
    <mergeCell ref="N1:N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6"/>
  <sheetViews>
    <sheetView zoomScalePageLayoutView="0" workbookViewId="0" topLeftCell="A10">
      <selection activeCell="S21" sqref="S21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16384" width="11.421875" style="28" customWidth="1"/>
  </cols>
  <sheetData>
    <row r="1" spans="1:33" ht="12.75" customHeight="1">
      <c r="A1" s="298">
        <v>2017</v>
      </c>
      <c r="B1" s="301">
        <v>2016</v>
      </c>
      <c r="C1" s="103" t="s">
        <v>57</v>
      </c>
      <c r="D1" s="304" t="s">
        <v>0</v>
      </c>
      <c r="E1" s="78"/>
      <c r="F1" s="306" t="s">
        <v>105</v>
      </c>
      <c r="G1" s="306"/>
      <c r="H1" s="306"/>
      <c r="I1" s="306"/>
      <c r="J1" s="306"/>
      <c r="K1" s="306"/>
      <c r="L1" s="306"/>
      <c r="M1" s="307"/>
      <c r="N1" s="312" t="s">
        <v>0</v>
      </c>
      <c r="O1" s="78"/>
      <c r="P1" s="306" t="s">
        <v>123</v>
      </c>
      <c r="Q1" s="306"/>
      <c r="R1" s="306"/>
      <c r="S1" s="306"/>
      <c r="T1" s="306"/>
      <c r="U1" s="306"/>
      <c r="V1" s="306"/>
      <c r="W1" s="307"/>
      <c r="X1" s="76"/>
      <c r="Y1" s="310" t="s">
        <v>89</v>
      </c>
      <c r="Z1" s="166"/>
      <c r="AA1" s="315" t="s">
        <v>219</v>
      </c>
      <c r="AB1" s="316"/>
      <c r="AC1" s="316"/>
      <c r="AD1" s="316"/>
      <c r="AE1" s="316"/>
      <c r="AF1" s="316"/>
      <c r="AG1" s="317"/>
    </row>
    <row r="2" spans="1:33" ht="20.25" customHeight="1" thickBot="1">
      <c r="A2" s="299"/>
      <c r="B2" s="302"/>
      <c r="C2" s="104" t="s">
        <v>61</v>
      </c>
      <c r="D2" s="305"/>
      <c r="E2" s="79"/>
      <c r="F2" s="308"/>
      <c r="G2" s="308"/>
      <c r="H2" s="308"/>
      <c r="I2" s="308"/>
      <c r="J2" s="308"/>
      <c r="K2" s="308"/>
      <c r="L2" s="308"/>
      <c r="M2" s="309"/>
      <c r="N2" s="313"/>
      <c r="O2" s="79"/>
      <c r="P2" s="308"/>
      <c r="Q2" s="308"/>
      <c r="R2" s="308"/>
      <c r="S2" s="308"/>
      <c r="T2" s="308"/>
      <c r="U2" s="308"/>
      <c r="V2" s="308"/>
      <c r="W2" s="309"/>
      <c r="X2" s="76"/>
      <c r="Y2" s="311"/>
      <c r="Z2" s="77"/>
      <c r="AA2" s="318"/>
      <c r="AB2" s="319"/>
      <c r="AC2" s="319"/>
      <c r="AD2" s="319"/>
      <c r="AE2" s="319"/>
      <c r="AF2" s="319"/>
      <c r="AG2" s="320"/>
    </row>
    <row r="3" spans="1:33" ht="13.5" customHeight="1" thickBot="1">
      <c r="A3" s="300"/>
      <c r="B3" s="303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4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7"/>
      <c r="AA3" s="168" t="s">
        <v>17</v>
      </c>
      <c r="AB3" s="169" t="s">
        <v>18</v>
      </c>
      <c r="AC3" s="169" t="s">
        <v>19</v>
      </c>
      <c r="AD3" s="169" t="s">
        <v>20</v>
      </c>
      <c r="AE3" s="170" t="s">
        <v>220</v>
      </c>
      <c r="AF3" s="170" t="s">
        <v>221</v>
      </c>
      <c r="AG3" s="171" t="s">
        <v>0</v>
      </c>
    </row>
    <row r="4" spans="1:33" ht="12.75" customHeight="1">
      <c r="A4" s="144">
        <v>1</v>
      </c>
      <c r="B4" s="149">
        <v>2</v>
      </c>
      <c r="C4" s="133" t="s">
        <v>34</v>
      </c>
      <c r="D4" s="121">
        <f aca="true" t="shared" si="0" ref="D4:D36">SUM(Y4+AG4)</f>
        <v>74</v>
      </c>
      <c r="E4" s="75"/>
      <c r="F4" s="198">
        <v>5</v>
      </c>
      <c r="G4" s="196">
        <v>1</v>
      </c>
      <c r="H4" s="196">
        <v>3</v>
      </c>
      <c r="I4" s="68"/>
      <c r="J4" s="196">
        <v>1</v>
      </c>
      <c r="K4" s="196">
        <v>1</v>
      </c>
      <c r="L4" s="196">
        <v>1</v>
      </c>
      <c r="M4" s="70"/>
      <c r="N4" s="163">
        <f aca="true" t="shared" si="1" ref="N4:N36">SUM(F4:M4)</f>
        <v>12</v>
      </c>
      <c r="O4" s="75"/>
      <c r="P4" s="154">
        <v>45</v>
      </c>
      <c r="Q4" s="68">
        <v>15</v>
      </c>
      <c r="R4" s="68">
        <v>5</v>
      </c>
      <c r="S4" s="69"/>
      <c r="T4" s="68">
        <v>1</v>
      </c>
      <c r="U4" s="68">
        <v>7</v>
      </c>
      <c r="V4" s="68">
        <v>1</v>
      </c>
      <c r="W4" s="70"/>
      <c r="X4" s="76"/>
      <c r="Y4" s="40">
        <v>5</v>
      </c>
      <c r="Z4" s="172"/>
      <c r="AA4" s="173">
        <v>45</v>
      </c>
      <c r="AB4" s="174">
        <v>15</v>
      </c>
      <c r="AC4" s="174">
        <v>2</v>
      </c>
      <c r="AD4" s="174"/>
      <c r="AE4" s="174">
        <v>1</v>
      </c>
      <c r="AF4" s="175">
        <v>6</v>
      </c>
      <c r="AG4" s="176">
        <f aca="true" t="shared" si="2" ref="AG4:AG36">SUM(AA4:AF4)</f>
        <v>69</v>
      </c>
    </row>
    <row r="5" spans="1:33" ht="12.75" customHeight="1">
      <c r="A5" s="145">
        <v>2</v>
      </c>
      <c r="B5" s="150">
        <v>1</v>
      </c>
      <c r="C5" s="134" t="s">
        <v>65</v>
      </c>
      <c r="D5" s="122">
        <f t="shared" si="0"/>
        <v>69</v>
      </c>
      <c r="E5" s="75"/>
      <c r="F5" s="199">
        <v>1</v>
      </c>
      <c r="G5" s="197">
        <v>1</v>
      </c>
      <c r="H5" s="197">
        <v>6</v>
      </c>
      <c r="I5" s="156"/>
      <c r="J5" s="197">
        <v>4</v>
      </c>
      <c r="K5" s="156"/>
      <c r="L5" s="156"/>
      <c r="M5" s="157"/>
      <c r="N5" s="164">
        <f t="shared" si="1"/>
        <v>12</v>
      </c>
      <c r="O5" s="75"/>
      <c r="P5" s="155">
        <v>6</v>
      </c>
      <c r="Q5" s="156">
        <v>1</v>
      </c>
      <c r="R5" s="156">
        <v>42</v>
      </c>
      <c r="S5" s="158"/>
      <c r="T5" s="156">
        <v>20</v>
      </c>
      <c r="U5" s="156"/>
      <c r="V5" s="156"/>
      <c r="W5" s="157"/>
      <c r="X5" s="76"/>
      <c r="Y5" s="36">
        <v>22</v>
      </c>
      <c r="Z5" s="172"/>
      <c r="AA5" s="177">
        <v>6</v>
      </c>
      <c r="AB5" s="178">
        <v>1</v>
      </c>
      <c r="AC5" s="178">
        <v>23</v>
      </c>
      <c r="AD5" s="178"/>
      <c r="AE5" s="178">
        <v>17</v>
      </c>
      <c r="AF5" s="179"/>
      <c r="AG5" s="180">
        <f t="shared" si="2"/>
        <v>47</v>
      </c>
    </row>
    <row r="6" spans="1:33" ht="12.75" customHeight="1">
      <c r="A6" s="145">
        <v>3</v>
      </c>
      <c r="B6" s="150">
        <v>5</v>
      </c>
      <c r="C6" s="134" t="s">
        <v>24</v>
      </c>
      <c r="D6" s="122">
        <f t="shared" si="0"/>
        <v>24</v>
      </c>
      <c r="E6" s="75"/>
      <c r="F6" s="155"/>
      <c r="G6" s="156"/>
      <c r="H6" s="156"/>
      <c r="I6" s="156"/>
      <c r="J6" s="197">
        <v>1</v>
      </c>
      <c r="K6" s="156"/>
      <c r="L6" s="156"/>
      <c r="M6" s="157"/>
      <c r="N6" s="164">
        <f t="shared" si="1"/>
        <v>1</v>
      </c>
      <c r="O6" s="75"/>
      <c r="P6" s="155"/>
      <c r="Q6" s="156"/>
      <c r="R6" s="156"/>
      <c r="S6" s="158"/>
      <c r="T6" s="156">
        <v>24</v>
      </c>
      <c r="U6" s="156"/>
      <c r="V6" s="156"/>
      <c r="W6" s="157"/>
      <c r="X6" s="76"/>
      <c r="Y6" s="36">
        <v>4</v>
      </c>
      <c r="Z6" s="172"/>
      <c r="AA6" s="177"/>
      <c r="AB6" s="178"/>
      <c r="AC6" s="178"/>
      <c r="AD6" s="178"/>
      <c r="AE6" s="178">
        <v>20</v>
      </c>
      <c r="AF6" s="179"/>
      <c r="AG6" s="180">
        <f t="shared" si="2"/>
        <v>20</v>
      </c>
    </row>
    <row r="7" spans="1:33" ht="12.75" customHeight="1">
      <c r="A7" s="145">
        <v>4</v>
      </c>
      <c r="B7" s="150">
        <v>3</v>
      </c>
      <c r="C7" s="134" t="s">
        <v>70</v>
      </c>
      <c r="D7" s="122">
        <f t="shared" si="0"/>
        <v>17</v>
      </c>
      <c r="E7" s="75"/>
      <c r="F7" s="199">
        <v>2</v>
      </c>
      <c r="G7" s="156"/>
      <c r="H7" s="197">
        <v>2</v>
      </c>
      <c r="I7" s="156"/>
      <c r="J7" s="197">
        <v>3</v>
      </c>
      <c r="K7" s="156"/>
      <c r="L7" s="156"/>
      <c r="M7" s="157"/>
      <c r="N7" s="164">
        <f t="shared" si="1"/>
        <v>7</v>
      </c>
      <c r="O7" s="75"/>
      <c r="P7" s="155">
        <v>2</v>
      </c>
      <c r="Q7" s="156"/>
      <c r="R7" s="156">
        <v>4</v>
      </c>
      <c r="S7" s="158"/>
      <c r="T7" s="156">
        <v>11</v>
      </c>
      <c r="U7" s="156"/>
      <c r="V7" s="156"/>
      <c r="W7" s="157"/>
      <c r="X7" s="76"/>
      <c r="Y7" s="36">
        <v>5</v>
      </c>
      <c r="Z7" s="172"/>
      <c r="AA7" s="177">
        <v>2</v>
      </c>
      <c r="AB7" s="178"/>
      <c r="AC7" s="178">
        <v>1</v>
      </c>
      <c r="AD7" s="178"/>
      <c r="AE7" s="178">
        <v>9</v>
      </c>
      <c r="AF7" s="179"/>
      <c r="AG7" s="180">
        <f t="shared" si="2"/>
        <v>12</v>
      </c>
    </row>
    <row r="8" spans="1:33" ht="12.75" customHeight="1">
      <c r="A8" s="145">
        <v>5</v>
      </c>
      <c r="B8" s="150">
        <v>9</v>
      </c>
      <c r="C8" s="134" t="s">
        <v>27</v>
      </c>
      <c r="D8" s="122">
        <f t="shared" si="0"/>
        <v>14</v>
      </c>
      <c r="E8" s="75"/>
      <c r="F8" s="155"/>
      <c r="G8" s="156"/>
      <c r="H8" s="197">
        <v>3</v>
      </c>
      <c r="I8" s="197">
        <v>1</v>
      </c>
      <c r="J8" s="156"/>
      <c r="K8" s="156"/>
      <c r="L8" s="156"/>
      <c r="M8" s="157"/>
      <c r="N8" s="164">
        <f t="shared" si="1"/>
        <v>4</v>
      </c>
      <c r="O8" s="75"/>
      <c r="P8" s="155"/>
      <c r="Q8" s="156"/>
      <c r="R8" s="156">
        <v>3</v>
      </c>
      <c r="S8" s="158">
        <v>11</v>
      </c>
      <c r="T8" s="156"/>
      <c r="U8" s="156"/>
      <c r="V8" s="156"/>
      <c r="W8" s="157"/>
      <c r="X8" s="76"/>
      <c r="Y8" s="36">
        <v>4</v>
      </c>
      <c r="Z8" s="172"/>
      <c r="AA8" s="177"/>
      <c r="AB8" s="178"/>
      <c r="AC8" s="178"/>
      <c r="AD8" s="178">
        <v>10</v>
      </c>
      <c r="AE8" s="178"/>
      <c r="AF8" s="179"/>
      <c r="AG8" s="180">
        <f t="shared" si="2"/>
        <v>10</v>
      </c>
    </row>
    <row r="9" spans="1:33" ht="12.75" customHeight="1">
      <c r="A9" s="145">
        <v>6</v>
      </c>
      <c r="B9" s="150">
        <v>20</v>
      </c>
      <c r="C9" s="135" t="s">
        <v>26</v>
      </c>
      <c r="D9" s="122">
        <f t="shared" si="0"/>
        <v>13</v>
      </c>
      <c r="E9" s="75"/>
      <c r="F9" s="199">
        <v>1</v>
      </c>
      <c r="G9" s="156"/>
      <c r="H9" s="156"/>
      <c r="I9" s="158"/>
      <c r="J9" s="197">
        <v>2</v>
      </c>
      <c r="K9" s="197">
        <v>1</v>
      </c>
      <c r="L9" s="156"/>
      <c r="M9" s="157"/>
      <c r="N9" s="164">
        <f t="shared" si="1"/>
        <v>4</v>
      </c>
      <c r="O9" s="75"/>
      <c r="P9" s="155">
        <v>10</v>
      </c>
      <c r="Q9" s="156"/>
      <c r="R9" s="156"/>
      <c r="S9" s="158"/>
      <c r="T9" s="156">
        <v>2</v>
      </c>
      <c r="U9" s="156">
        <v>1</v>
      </c>
      <c r="V9" s="156"/>
      <c r="W9" s="157"/>
      <c r="X9" s="76"/>
      <c r="Y9" s="36">
        <v>3</v>
      </c>
      <c r="Z9" s="172"/>
      <c r="AA9" s="177">
        <v>10</v>
      </c>
      <c r="AB9" s="178"/>
      <c r="AC9" s="178"/>
      <c r="AD9" s="178"/>
      <c r="AE9" s="178"/>
      <c r="AF9" s="179"/>
      <c r="AG9" s="180">
        <f t="shared" si="2"/>
        <v>10</v>
      </c>
    </row>
    <row r="10" spans="1:33" ht="12.75" customHeight="1">
      <c r="A10" s="145">
        <v>7</v>
      </c>
      <c r="B10" s="150">
        <v>6</v>
      </c>
      <c r="C10" s="135" t="s">
        <v>85</v>
      </c>
      <c r="D10" s="122">
        <f t="shared" si="0"/>
        <v>11</v>
      </c>
      <c r="E10" s="75"/>
      <c r="F10" s="155"/>
      <c r="G10" s="156"/>
      <c r="H10" s="197">
        <v>1</v>
      </c>
      <c r="I10" s="156"/>
      <c r="J10" s="197">
        <v>1</v>
      </c>
      <c r="K10" s="156"/>
      <c r="L10" s="156"/>
      <c r="M10" s="157"/>
      <c r="N10" s="164">
        <f t="shared" si="1"/>
        <v>2</v>
      </c>
      <c r="O10" s="75"/>
      <c r="P10" s="155"/>
      <c r="Q10" s="156"/>
      <c r="R10" s="156">
        <v>2</v>
      </c>
      <c r="S10" s="158"/>
      <c r="T10" s="156">
        <v>9</v>
      </c>
      <c r="U10" s="156"/>
      <c r="V10" s="156"/>
      <c r="W10" s="157"/>
      <c r="X10" s="76"/>
      <c r="Y10" s="36">
        <v>9</v>
      </c>
      <c r="Z10" s="172"/>
      <c r="AA10" s="177"/>
      <c r="AB10" s="178"/>
      <c r="AC10" s="178">
        <v>1</v>
      </c>
      <c r="AD10" s="178"/>
      <c r="AE10" s="178">
        <v>1</v>
      </c>
      <c r="AF10" s="179"/>
      <c r="AG10" s="180">
        <f t="shared" si="2"/>
        <v>2</v>
      </c>
    </row>
    <row r="11" spans="1:33" ht="12.75" customHeight="1">
      <c r="A11" s="145">
        <v>7</v>
      </c>
      <c r="B11" s="150">
        <v>10</v>
      </c>
      <c r="C11" s="134" t="s">
        <v>84</v>
      </c>
      <c r="D11" s="122">
        <f t="shared" si="0"/>
        <v>11</v>
      </c>
      <c r="E11" s="75"/>
      <c r="F11" s="155"/>
      <c r="G11" s="156"/>
      <c r="H11" s="156"/>
      <c r="I11" s="156"/>
      <c r="J11" s="197">
        <v>1</v>
      </c>
      <c r="K11" s="197">
        <v>1</v>
      </c>
      <c r="L11" s="156"/>
      <c r="M11" s="157"/>
      <c r="N11" s="164">
        <f t="shared" si="1"/>
        <v>2</v>
      </c>
      <c r="O11" s="75"/>
      <c r="P11" s="155"/>
      <c r="Q11" s="156"/>
      <c r="R11" s="156"/>
      <c r="S11" s="158"/>
      <c r="T11" s="156">
        <v>2</v>
      </c>
      <c r="U11" s="156">
        <v>1</v>
      </c>
      <c r="V11" s="156"/>
      <c r="W11" s="157"/>
      <c r="X11" s="76"/>
      <c r="Y11" s="36">
        <v>2</v>
      </c>
      <c r="Z11" s="172"/>
      <c r="AA11" s="177"/>
      <c r="AB11" s="178"/>
      <c r="AC11" s="178"/>
      <c r="AD11" s="178"/>
      <c r="AE11" s="178">
        <v>1</v>
      </c>
      <c r="AF11" s="179">
        <v>8</v>
      </c>
      <c r="AG11" s="180">
        <f t="shared" si="2"/>
        <v>9</v>
      </c>
    </row>
    <row r="12" spans="1:33" ht="12.75" customHeight="1">
      <c r="A12" s="145">
        <v>9</v>
      </c>
      <c r="B12" s="150">
        <v>15</v>
      </c>
      <c r="C12" s="135" t="s">
        <v>21</v>
      </c>
      <c r="D12" s="122">
        <f t="shared" si="0"/>
        <v>10</v>
      </c>
      <c r="E12" s="75"/>
      <c r="F12" s="155"/>
      <c r="G12" s="156"/>
      <c r="H12" s="156"/>
      <c r="I12" s="158"/>
      <c r="J12" s="197">
        <v>1</v>
      </c>
      <c r="K12" s="156"/>
      <c r="L12" s="156"/>
      <c r="M12" s="157"/>
      <c r="N12" s="164">
        <f t="shared" si="1"/>
        <v>1</v>
      </c>
      <c r="O12" s="75"/>
      <c r="P12" s="155"/>
      <c r="Q12" s="156"/>
      <c r="R12" s="156"/>
      <c r="S12" s="158"/>
      <c r="T12" s="156">
        <v>10</v>
      </c>
      <c r="U12" s="156"/>
      <c r="V12" s="156"/>
      <c r="W12" s="157"/>
      <c r="X12" s="76"/>
      <c r="Y12" s="36"/>
      <c r="Z12" s="172"/>
      <c r="AA12" s="177"/>
      <c r="AB12" s="178"/>
      <c r="AC12" s="178"/>
      <c r="AD12" s="178"/>
      <c r="AE12" s="178">
        <v>10</v>
      </c>
      <c r="AF12" s="179"/>
      <c r="AG12" s="180">
        <f t="shared" si="2"/>
        <v>10</v>
      </c>
    </row>
    <row r="13" spans="1:33" ht="12.75" customHeight="1">
      <c r="A13" s="145">
        <v>9</v>
      </c>
      <c r="B13" s="150">
        <v>7</v>
      </c>
      <c r="C13" s="135" t="s">
        <v>32</v>
      </c>
      <c r="D13" s="122">
        <f t="shared" si="0"/>
        <v>10</v>
      </c>
      <c r="E13" s="75"/>
      <c r="F13" s="155"/>
      <c r="G13" s="156"/>
      <c r="H13" s="156"/>
      <c r="I13" s="156"/>
      <c r="J13" s="156"/>
      <c r="K13" s="197">
        <v>1</v>
      </c>
      <c r="L13" s="156"/>
      <c r="M13" s="157"/>
      <c r="N13" s="164">
        <f t="shared" si="1"/>
        <v>1</v>
      </c>
      <c r="O13" s="75"/>
      <c r="P13" s="155"/>
      <c r="Q13" s="156"/>
      <c r="R13" s="156"/>
      <c r="S13" s="158"/>
      <c r="T13" s="156"/>
      <c r="U13" s="156"/>
      <c r="V13" s="156"/>
      <c r="W13" s="157"/>
      <c r="X13" s="76"/>
      <c r="Y13" s="36"/>
      <c r="Z13" s="172"/>
      <c r="AA13" s="177"/>
      <c r="AB13" s="178"/>
      <c r="AC13" s="178"/>
      <c r="AD13" s="178"/>
      <c r="AE13" s="178"/>
      <c r="AF13" s="179">
        <v>10</v>
      </c>
      <c r="AG13" s="180">
        <f t="shared" si="2"/>
        <v>10</v>
      </c>
    </row>
    <row r="14" spans="1:33" ht="12.75" customHeight="1">
      <c r="A14" s="145">
        <v>10</v>
      </c>
      <c r="B14" s="150">
        <v>21</v>
      </c>
      <c r="C14" s="135" t="s">
        <v>63</v>
      </c>
      <c r="D14" s="122">
        <f t="shared" si="0"/>
        <v>9</v>
      </c>
      <c r="E14" s="75"/>
      <c r="F14" s="155"/>
      <c r="G14" s="156"/>
      <c r="H14" s="197">
        <v>1</v>
      </c>
      <c r="I14" s="197">
        <v>1</v>
      </c>
      <c r="J14" s="156"/>
      <c r="K14" s="156"/>
      <c r="L14" s="156"/>
      <c r="M14" s="157"/>
      <c r="N14" s="164">
        <f t="shared" si="1"/>
        <v>2</v>
      </c>
      <c r="O14" s="75"/>
      <c r="P14" s="155"/>
      <c r="Q14" s="156"/>
      <c r="R14" s="156">
        <v>1</v>
      </c>
      <c r="S14" s="158">
        <v>8</v>
      </c>
      <c r="T14" s="156"/>
      <c r="U14" s="156"/>
      <c r="V14" s="156"/>
      <c r="W14" s="157"/>
      <c r="X14" s="76"/>
      <c r="Y14" s="36"/>
      <c r="Z14" s="172"/>
      <c r="AA14" s="177"/>
      <c r="AB14" s="178"/>
      <c r="AC14" s="178">
        <v>1</v>
      </c>
      <c r="AD14" s="178">
        <v>8</v>
      </c>
      <c r="AE14" s="178"/>
      <c r="AF14" s="179"/>
      <c r="AG14" s="180">
        <f t="shared" si="2"/>
        <v>9</v>
      </c>
    </row>
    <row r="15" spans="1:33" ht="12.75" customHeight="1">
      <c r="A15" s="146">
        <v>11</v>
      </c>
      <c r="B15" s="150">
        <v>8</v>
      </c>
      <c r="C15" s="134" t="s">
        <v>22</v>
      </c>
      <c r="D15" s="122">
        <f t="shared" si="0"/>
        <v>4</v>
      </c>
      <c r="E15" s="75"/>
      <c r="F15" s="155"/>
      <c r="G15" s="156"/>
      <c r="H15" s="197">
        <v>1</v>
      </c>
      <c r="I15" s="156"/>
      <c r="J15" s="197">
        <v>2</v>
      </c>
      <c r="K15" s="156"/>
      <c r="L15" s="197">
        <v>1</v>
      </c>
      <c r="M15" s="157"/>
      <c r="N15" s="164">
        <f t="shared" si="1"/>
        <v>4</v>
      </c>
      <c r="O15" s="75"/>
      <c r="P15" s="155"/>
      <c r="Q15" s="156"/>
      <c r="R15" s="156"/>
      <c r="S15" s="158"/>
      <c r="T15" s="156">
        <v>2</v>
      </c>
      <c r="U15" s="156"/>
      <c r="V15" s="156">
        <v>1</v>
      </c>
      <c r="W15" s="157"/>
      <c r="X15" s="76"/>
      <c r="Y15" s="36">
        <v>3</v>
      </c>
      <c r="Z15" s="172"/>
      <c r="AA15" s="177"/>
      <c r="AB15" s="178"/>
      <c r="AC15" s="178">
        <v>1</v>
      </c>
      <c r="AD15" s="178"/>
      <c r="AE15" s="178"/>
      <c r="AF15" s="179"/>
      <c r="AG15" s="180">
        <f t="shared" si="2"/>
        <v>1</v>
      </c>
    </row>
    <row r="16" spans="1:33" ht="12.75" customHeight="1">
      <c r="A16" s="146">
        <v>12</v>
      </c>
      <c r="B16" s="150">
        <v>12</v>
      </c>
      <c r="C16" s="134" t="s">
        <v>35</v>
      </c>
      <c r="D16" s="122">
        <f t="shared" si="0"/>
        <v>3</v>
      </c>
      <c r="E16" s="75"/>
      <c r="F16" s="155"/>
      <c r="G16" s="156"/>
      <c r="H16" s="156"/>
      <c r="I16" s="156"/>
      <c r="J16" s="197">
        <v>1</v>
      </c>
      <c r="K16" s="197">
        <v>2</v>
      </c>
      <c r="L16" s="156"/>
      <c r="M16" s="157"/>
      <c r="N16" s="164">
        <f t="shared" si="1"/>
        <v>3</v>
      </c>
      <c r="O16" s="75"/>
      <c r="P16" s="155"/>
      <c r="Q16" s="156"/>
      <c r="R16" s="156"/>
      <c r="S16" s="158"/>
      <c r="T16" s="156">
        <v>1</v>
      </c>
      <c r="U16" s="156">
        <v>2</v>
      </c>
      <c r="V16" s="156"/>
      <c r="W16" s="157"/>
      <c r="X16" s="76"/>
      <c r="Y16" s="36"/>
      <c r="Z16" s="172"/>
      <c r="AA16" s="177"/>
      <c r="AB16" s="178"/>
      <c r="AC16" s="178"/>
      <c r="AD16" s="178"/>
      <c r="AE16" s="178">
        <v>1</v>
      </c>
      <c r="AF16" s="179">
        <v>2</v>
      </c>
      <c r="AG16" s="180">
        <f t="shared" si="2"/>
        <v>3</v>
      </c>
    </row>
    <row r="17" spans="1:33" ht="12.75" customHeight="1">
      <c r="A17" s="146">
        <v>13</v>
      </c>
      <c r="B17" s="151">
        <v>24</v>
      </c>
      <c r="C17" s="134" t="s">
        <v>33</v>
      </c>
      <c r="D17" s="122">
        <f t="shared" si="0"/>
        <v>1</v>
      </c>
      <c r="E17" s="75"/>
      <c r="F17" s="155"/>
      <c r="G17" s="156"/>
      <c r="H17" s="156"/>
      <c r="I17" s="197">
        <v>1</v>
      </c>
      <c r="J17" s="156"/>
      <c r="K17" s="156"/>
      <c r="L17" s="156"/>
      <c r="M17" s="157"/>
      <c r="N17" s="164">
        <f t="shared" si="1"/>
        <v>1</v>
      </c>
      <c r="O17" s="75"/>
      <c r="P17" s="155"/>
      <c r="Q17" s="156"/>
      <c r="R17" s="156"/>
      <c r="S17" s="158">
        <v>1</v>
      </c>
      <c r="T17" s="156"/>
      <c r="U17" s="156"/>
      <c r="V17" s="156"/>
      <c r="W17" s="157"/>
      <c r="X17" s="76"/>
      <c r="Y17" s="36">
        <v>1</v>
      </c>
      <c r="Z17" s="172"/>
      <c r="AA17" s="177"/>
      <c r="AB17" s="178"/>
      <c r="AC17" s="178"/>
      <c r="AD17" s="178"/>
      <c r="AE17" s="178"/>
      <c r="AF17" s="179"/>
      <c r="AG17" s="180">
        <f t="shared" si="2"/>
        <v>0</v>
      </c>
    </row>
    <row r="18" spans="1:33" ht="12.75" customHeight="1">
      <c r="A18" s="146">
        <v>13</v>
      </c>
      <c r="B18" s="150">
        <v>23</v>
      </c>
      <c r="C18" s="135" t="s">
        <v>59</v>
      </c>
      <c r="D18" s="122">
        <f t="shared" si="0"/>
        <v>1</v>
      </c>
      <c r="E18" s="75"/>
      <c r="F18" s="155"/>
      <c r="G18" s="156"/>
      <c r="H18" s="197">
        <v>1</v>
      </c>
      <c r="I18" s="158"/>
      <c r="J18" s="156"/>
      <c r="K18" s="156"/>
      <c r="L18" s="156"/>
      <c r="M18" s="157"/>
      <c r="N18" s="164">
        <f t="shared" si="1"/>
        <v>1</v>
      </c>
      <c r="O18" s="75"/>
      <c r="P18" s="155"/>
      <c r="Q18" s="156"/>
      <c r="R18" s="156">
        <v>1</v>
      </c>
      <c r="S18" s="158"/>
      <c r="T18" s="156"/>
      <c r="U18" s="156"/>
      <c r="V18" s="156"/>
      <c r="W18" s="157"/>
      <c r="X18" s="76"/>
      <c r="Y18" s="36">
        <v>1</v>
      </c>
      <c r="Z18" s="172"/>
      <c r="AA18" s="177"/>
      <c r="AB18" s="178"/>
      <c r="AC18" s="178"/>
      <c r="AD18" s="178"/>
      <c r="AE18" s="178"/>
      <c r="AF18" s="179"/>
      <c r="AG18" s="180">
        <f t="shared" si="2"/>
        <v>0</v>
      </c>
    </row>
    <row r="19" spans="1:33" ht="12.75" customHeight="1">
      <c r="A19" s="146">
        <v>13</v>
      </c>
      <c r="B19" s="152" t="s">
        <v>64</v>
      </c>
      <c r="C19" s="135" t="s">
        <v>36</v>
      </c>
      <c r="D19" s="122">
        <f t="shared" si="0"/>
        <v>1</v>
      </c>
      <c r="E19" s="75"/>
      <c r="F19" s="155"/>
      <c r="G19" s="156"/>
      <c r="H19" s="156"/>
      <c r="I19" s="158"/>
      <c r="J19" s="156"/>
      <c r="K19" s="197">
        <v>1</v>
      </c>
      <c r="L19" s="156"/>
      <c r="M19" s="157"/>
      <c r="N19" s="164">
        <f t="shared" si="1"/>
        <v>1</v>
      </c>
      <c r="O19" s="75"/>
      <c r="P19" s="155"/>
      <c r="Q19" s="156"/>
      <c r="R19" s="156"/>
      <c r="S19" s="158"/>
      <c r="T19" s="156"/>
      <c r="U19" s="156">
        <v>1</v>
      </c>
      <c r="V19" s="156"/>
      <c r="W19" s="157"/>
      <c r="X19" s="76"/>
      <c r="Y19" s="36">
        <v>1</v>
      </c>
      <c r="Z19" s="172"/>
      <c r="AA19" s="177"/>
      <c r="AB19" s="178"/>
      <c r="AC19" s="178"/>
      <c r="AD19" s="178"/>
      <c r="AE19" s="178"/>
      <c r="AF19" s="179"/>
      <c r="AG19" s="180">
        <f t="shared" si="2"/>
        <v>0</v>
      </c>
    </row>
    <row r="20" spans="1:33" ht="12.75" customHeight="1">
      <c r="A20" s="147" t="s">
        <v>64</v>
      </c>
      <c r="B20" s="152" t="s">
        <v>64</v>
      </c>
      <c r="C20" s="137" t="s">
        <v>29</v>
      </c>
      <c r="D20" s="122">
        <f t="shared" si="0"/>
        <v>0</v>
      </c>
      <c r="E20" s="75"/>
      <c r="F20" s="155"/>
      <c r="G20" s="156"/>
      <c r="H20" s="156"/>
      <c r="I20" s="158"/>
      <c r="J20" s="156"/>
      <c r="K20" s="156"/>
      <c r="L20" s="156"/>
      <c r="M20" s="157"/>
      <c r="N20" s="164">
        <f t="shared" si="1"/>
        <v>0</v>
      </c>
      <c r="O20" s="75"/>
      <c r="P20" s="155"/>
      <c r="Q20" s="156"/>
      <c r="R20" s="156"/>
      <c r="S20" s="158"/>
      <c r="T20" s="156"/>
      <c r="U20" s="156"/>
      <c r="V20" s="156"/>
      <c r="W20" s="157"/>
      <c r="X20" s="76"/>
      <c r="Y20" s="36"/>
      <c r="Z20" s="172"/>
      <c r="AA20" s="177"/>
      <c r="AB20" s="178"/>
      <c r="AC20" s="178"/>
      <c r="AD20" s="178"/>
      <c r="AE20" s="178"/>
      <c r="AF20" s="179"/>
      <c r="AG20" s="180">
        <f t="shared" si="2"/>
        <v>0</v>
      </c>
    </row>
    <row r="21" spans="1:33" ht="12.75" customHeight="1">
      <c r="A21" s="147" t="s">
        <v>64</v>
      </c>
      <c r="B21" s="152" t="s">
        <v>64</v>
      </c>
      <c r="C21" s="137" t="s">
        <v>144</v>
      </c>
      <c r="D21" s="122">
        <f t="shared" si="0"/>
        <v>0</v>
      </c>
      <c r="E21" s="75"/>
      <c r="F21" s="155"/>
      <c r="G21" s="156"/>
      <c r="H21" s="156"/>
      <c r="I21" s="158"/>
      <c r="J21" s="156"/>
      <c r="K21" s="156"/>
      <c r="L21" s="156"/>
      <c r="M21" s="157"/>
      <c r="N21" s="164">
        <f t="shared" si="1"/>
        <v>0</v>
      </c>
      <c r="O21" s="75"/>
      <c r="P21" s="155"/>
      <c r="Q21" s="156"/>
      <c r="R21" s="156"/>
      <c r="S21" s="158"/>
      <c r="T21" s="156"/>
      <c r="U21" s="156"/>
      <c r="V21" s="156"/>
      <c r="W21" s="157"/>
      <c r="X21" s="76"/>
      <c r="Y21" s="36"/>
      <c r="Z21" s="172"/>
      <c r="AA21" s="177"/>
      <c r="AB21" s="178"/>
      <c r="AC21" s="178"/>
      <c r="AD21" s="178"/>
      <c r="AE21" s="178"/>
      <c r="AF21" s="179"/>
      <c r="AG21" s="180">
        <f t="shared" si="2"/>
        <v>0</v>
      </c>
    </row>
    <row r="22" spans="1:33" ht="12.75" customHeight="1">
      <c r="A22" s="147" t="s">
        <v>64</v>
      </c>
      <c r="B22" s="150">
        <v>11</v>
      </c>
      <c r="C22" s="134" t="s">
        <v>48</v>
      </c>
      <c r="D22" s="122">
        <f t="shared" si="0"/>
        <v>0</v>
      </c>
      <c r="E22" s="75"/>
      <c r="F22" s="155"/>
      <c r="G22" s="156"/>
      <c r="H22" s="156"/>
      <c r="I22" s="156"/>
      <c r="J22" s="156"/>
      <c r="K22" s="156"/>
      <c r="L22" s="156"/>
      <c r="M22" s="202">
        <v>1</v>
      </c>
      <c r="N22" s="164">
        <f t="shared" si="1"/>
        <v>1</v>
      </c>
      <c r="O22" s="75"/>
      <c r="P22" s="155"/>
      <c r="Q22" s="156"/>
      <c r="R22" s="156"/>
      <c r="S22" s="158"/>
      <c r="T22" s="156"/>
      <c r="U22" s="156"/>
      <c r="V22" s="156"/>
      <c r="W22" s="157">
        <v>4</v>
      </c>
      <c r="X22" s="76"/>
      <c r="Y22" s="36"/>
      <c r="Z22" s="172"/>
      <c r="AA22" s="177"/>
      <c r="AB22" s="178"/>
      <c r="AC22" s="178"/>
      <c r="AD22" s="178"/>
      <c r="AE22" s="178"/>
      <c r="AF22" s="179"/>
      <c r="AG22" s="180">
        <f t="shared" si="2"/>
        <v>0</v>
      </c>
    </row>
    <row r="23" spans="1:33" ht="12.75" customHeight="1">
      <c r="A23" s="147" t="s">
        <v>64</v>
      </c>
      <c r="B23" s="150">
        <v>4</v>
      </c>
      <c r="C23" s="134" t="s">
        <v>30</v>
      </c>
      <c r="D23" s="122">
        <f t="shared" si="0"/>
        <v>0</v>
      </c>
      <c r="E23" s="75"/>
      <c r="F23" s="155"/>
      <c r="G23" s="156"/>
      <c r="H23" s="156"/>
      <c r="I23" s="156"/>
      <c r="J23" s="156"/>
      <c r="K23" s="156"/>
      <c r="L23" s="156"/>
      <c r="M23" s="157"/>
      <c r="N23" s="164">
        <f t="shared" si="1"/>
        <v>0</v>
      </c>
      <c r="O23" s="75"/>
      <c r="P23" s="155"/>
      <c r="Q23" s="156"/>
      <c r="R23" s="156"/>
      <c r="S23" s="158"/>
      <c r="T23" s="156"/>
      <c r="U23" s="156"/>
      <c r="V23" s="156"/>
      <c r="W23" s="157"/>
      <c r="X23" s="76"/>
      <c r="Y23" s="36"/>
      <c r="Z23" s="172"/>
      <c r="AA23" s="177"/>
      <c r="AB23" s="178"/>
      <c r="AC23" s="178"/>
      <c r="AD23" s="178"/>
      <c r="AE23" s="178"/>
      <c r="AF23" s="179"/>
      <c r="AG23" s="180">
        <f t="shared" si="2"/>
        <v>0</v>
      </c>
    </row>
    <row r="24" spans="1:33" ht="12.75" customHeight="1">
      <c r="A24" s="147" t="s">
        <v>64</v>
      </c>
      <c r="B24" s="150">
        <v>13</v>
      </c>
      <c r="C24" s="134" t="s">
        <v>25</v>
      </c>
      <c r="D24" s="122">
        <f t="shared" si="0"/>
        <v>0</v>
      </c>
      <c r="E24" s="75"/>
      <c r="F24" s="155"/>
      <c r="G24" s="156"/>
      <c r="H24" s="156"/>
      <c r="I24" s="156"/>
      <c r="J24" s="156"/>
      <c r="K24" s="156"/>
      <c r="L24" s="156"/>
      <c r="M24" s="157"/>
      <c r="N24" s="164">
        <f t="shared" si="1"/>
        <v>0</v>
      </c>
      <c r="O24" s="75"/>
      <c r="P24" s="155"/>
      <c r="Q24" s="156"/>
      <c r="R24" s="156"/>
      <c r="S24" s="158"/>
      <c r="T24" s="156"/>
      <c r="U24" s="156"/>
      <c r="V24" s="156"/>
      <c r="W24" s="157"/>
      <c r="X24" s="76"/>
      <c r="Y24" s="36"/>
      <c r="Z24" s="172"/>
      <c r="AA24" s="177"/>
      <c r="AB24" s="178"/>
      <c r="AC24" s="178"/>
      <c r="AD24" s="178"/>
      <c r="AE24" s="178"/>
      <c r="AF24" s="179"/>
      <c r="AG24" s="180">
        <f t="shared" si="2"/>
        <v>0</v>
      </c>
    </row>
    <row r="25" spans="1:33" ht="12.75" customHeight="1">
      <c r="A25" s="147" t="s">
        <v>64</v>
      </c>
      <c r="B25" s="152" t="s">
        <v>64</v>
      </c>
      <c r="C25" s="135" t="s">
        <v>31</v>
      </c>
      <c r="D25" s="122">
        <f t="shared" si="0"/>
        <v>0</v>
      </c>
      <c r="E25" s="75"/>
      <c r="F25" s="155"/>
      <c r="G25" s="156"/>
      <c r="H25" s="156"/>
      <c r="I25" s="158"/>
      <c r="J25" s="156"/>
      <c r="K25" s="156"/>
      <c r="L25" s="156"/>
      <c r="M25" s="157"/>
      <c r="N25" s="164">
        <f t="shared" si="1"/>
        <v>0</v>
      </c>
      <c r="O25" s="75"/>
      <c r="P25" s="155"/>
      <c r="Q25" s="156"/>
      <c r="R25" s="156"/>
      <c r="S25" s="158"/>
      <c r="T25" s="156"/>
      <c r="U25" s="156"/>
      <c r="V25" s="156"/>
      <c r="W25" s="157"/>
      <c r="X25" s="76"/>
      <c r="Y25" s="36"/>
      <c r="Z25" s="172"/>
      <c r="AA25" s="177"/>
      <c r="AB25" s="178"/>
      <c r="AC25" s="178"/>
      <c r="AD25" s="178"/>
      <c r="AE25" s="178"/>
      <c r="AF25" s="179"/>
      <c r="AG25" s="180">
        <f t="shared" si="2"/>
        <v>0</v>
      </c>
    </row>
    <row r="26" spans="1:33" ht="12.75" customHeight="1">
      <c r="A26" s="147" t="s">
        <v>64</v>
      </c>
      <c r="B26" s="152" t="s">
        <v>64</v>
      </c>
      <c r="C26" s="135" t="s">
        <v>60</v>
      </c>
      <c r="D26" s="122">
        <f t="shared" si="0"/>
        <v>0</v>
      </c>
      <c r="E26" s="75"/>
      <c r="F26" s="155"/>
      <c r="G26" s="156"/>
      <c r="H26" s="156"/>
      <c r="I26" s="158"/>
      <c r="J26" s="156"/>
      <c r="K26" s="156"/>
      <c r="L26" s="156"/>
      <c r="M26" s="157"/>
      <c r="N26" s="164">
        <f t="shared" si="1"/>
        <v>0</v>
      </c>
      <c r="O26" s="75"/>
      <c r="P26" s="155"/>
      <c r="Q26" s="156"/>
      <c r="R26" s="156"/>
      <c r="S26" s="158"/>
      <c r="T26" s="156"/>
      <c r="U26" s="156"/>
      <c r="V26" s="156"/>
      <c r="W26" s="157"/>
      <c r="X26" s="76"/>
      <c r="Y26" s="36"/>
      <c r="Z26" s="172"/>
      <c r="AA26" s="177"/>
      <c r="AB26" s="178"/>
      <c r="AC26" s="178"/>
      <c r="AD26" s="178"/>
      <c r="AE26" s="178"/>
      <c r="AF26" s="179"/>
      <c r="AG26" s="180">
        <f t="shared" si="2"/>
        <v>0</v>
      </c>
    </row>
    <row r="27" spans="1:33" ht="12.75" customHeight="1">
      <c r="A27" s="147" t="s">
        <v>64</v>
      </c>
      <c r="B27" s="150">
        <v>17</v>
      </c>
      <c r="C27" s="135" t="s">
        <v>83</v>
      </c>
      <c r="D27" s="122">
        <f t="shared" si="0"/>
        <v>0</v>
      </c>
      <c r="E27" s="75"/>
      <c r="F27" s="155"/>
      <c r="G27" s="156"/>
      <c r="H27" s="156"/>
      <c r="I27" s="158"/>
      <c r="J27" s="156"/>
      <c r="K27" s="156"/>
      <c r="L27" s="156"/>
      <c r="M27" s="157"/>
      <c r="N27" s="164">
        <f t="shared" si="1"/>
        <v>0</v>
      </c>
      <c r="O27" s="75"/>
      <c r="P27" s="155"/>
      <c r="Q27" s="156"/>
      <c r="R27" s="156"/>
      <c r="S27" s="158"/>
      <c r="T27" s="156"/>
      <c r="U27" s="156"/>
      <c r="V27" s="156"/>
      <c r="W27" s="157"/>
      <c r="X27" s="76"/>
      <c r="Y27" s="36"/>
      <c r="Z27" s="172"/>
      <c r="AA27" s="177"/>
      <c r="AB27" s="178"/>
      <c r="AC27" s="178"/>
      <c r="AD27" s="178"/>
      <c r="AE27" s="178"/>
      <c r="AF27" s="179"/>
      <c r="AG27" s="180">
        <f t="shared" si="2"/>
        <v>0</v>
      </c>
    </row>
    <row r="28" spans="1:33" ht="12.75" customHeight="1">
      <c r="A28" s="147" t="s">
        <v>64</v>
      </c>
      <c r="B28" s="152" t="s">
        <v>64</v>
      </c>
      <c r="C28" s="135" t="s">
        <v>68</v>
      </c>
      <c r="D28" s="122">
        <f t="shared" si="0"/>
        <v>0</v>
      </c>
      <c r="E28" s="75"/>
      <c r="F28" s="155"/>
      <c r="G28" s="156"/>
      <c r="H28" s="156"/>
      <c r="I28" s="158"/>
      <c r="J28" s="156"/>
      <c r="K28" s="156"/>
      <c r="L28" s="156"/>
      <c r="M28" s="157"/>
      <c r="N28" s="164">
        <f t="shared" si="1"/>
        <v>0</v>
      </c>
      <c r="O28" s="75"/>
      <c r="P28" s="155"/>
      <c r="Q28" s="156"/>
      <c r="R28" s="156"/>
      <c r="S28" s="158"/>
      <c r="T28" s="156"/>
      <c r="U28" s="156"/>
      <c r="V28" s="156"/>
      <c r="W28" s="157"/>
      <c r="X28" s="76"/>
      <c r="Y28" s="36"/>
      <c r="Z28" s="172"/>
      <c r="AA28" s="177"/>
      <c r="AB28" s="178"/>
      <c r="AC28" s="178"/>
      <c r="AD28" s="178"/>
      <c r="AE28" s="178"/>
      <c r="AF28" s="179"/>
      <c r="AG28" s="180">
        <f t="shared" si="2"/>
        <v>0</v>
      </c>
    </row>
    <row r="29" spans="1:33" ht="12.75" customHeight="1">
      <c r="A29" s="147" t="s">
        <v>64</v>
      </c>
      <c r="B29" s="152" t="s">
        <v>64</v>
      </c>
      <c r="C29" s="135" t="s">
        <v>62</v>
      </c>
      <c r="D29" s="122">
        <f t="shared" si="0"/>
        <v>0</v>
      </c>
      <c r="E29" s="75"/>
      <c r="F29" s="155"/>
      <c r="G29" s="156"/>
      <c r="H29" s="156"/>
      <c r="I29" s="158"/>
      <c r="J29" s="156"/>
      <c r="K29" s="156"/>
      <c r="L29" s="156"/>
      <c r="M29" s="157"/>
      <c r="N29" s="164">
        <f t="shared" si="1"/>
        <v>0</v>
      </c>
      <c r="O29" s="75"/>
      <c r="P29" s="155"/>
      <c r="Q29" s="156"/>
      <c r="R29" s="156"/>
      <c r="S29" s="158"/>
      <c r="T29" s="156"/>
      <c r="U29" s="156"/>
      <c r="V29" s="156"/>
      <c r="W29" s="157"/>
      <c r="X29" s="76"/>
      <c r="Y29" s="36"/>
      <c r="Z29" s="172"/>
      <c r="AA29" s="177"/>
      <c r="AB29" s="178"/>
      <c r="AC29" s="178"/>
      <c r="AD29" s="178"/>
      <c r="AE29" s="178"/>
      <c r="AF29" s="179"/>
      <c r="AG29" s="180">
        <f t="shared" si="2"/>
        <v>0</v>
      </c>
    </row>
    <row r="30" spans="1:33" ht="12.75" customHeight="1">
      <c r="A30" s="147" t="s">
        <v>64</v>
      </c>
      <c r="B30" s="150">
        <v>16</v>
      </c>
      <c r="C30" s="135" t="s">
        <v>69</v>
      </c>
      <c r="D30" s="122">
        <f t="shared" si="0"/>
        <v>0</v>
      </c>
      <c r="E30" s="75"/>
      <c r="F30" s="155"/>
      <c r="G30" s="156"/>
      <c r="H30" s="156"/>
      <c r="I30" s="158"/>
      <c r="J30" s="156"/>
      <c r="K30" s="156"/>
      <c r="L30" s="156"/>
      <c r="M30" s="157"/>
      <c r="N30" s="164">
        <f t="shared" si="1"/>
        <v>0</v>
      </c>
      <c r="O30" s="75"/>
      <c r="P30" s="155"/>
      <c r="Q30" s="156"/>
      <c r="R30" s="156"/>
      <c r="S30" s="158"/>
      <c r="T30" s="156"/>
      <c r="U30" s="156"/>
      <c r="V30" s="156"/>
      <c r="W30" s="157"/>
      <c r="X30" s="76"/>
      <c r="Y30" s="36"/>
      <c r="Z30" s="172"/>
      <c r="AA30" s="177"/>
      <c r="AB30" s="178"/>
      <c r="AC30" s="178"/>
      <c r="AD30" s="178"/>
      <c r="AE30" s="178"/>
      <c r="AF30" s="179"/>
      <c r="AG30" s="180">
        <f t="shared" si="2"/>
        <v>0</v>
      </c>
    </row>
    <row r="31" spans="1:33" ht="12.75" customHeight="1">
      <c r="A31" s="147" t="s">
        <v>64</v>
      </c>
      <c r="B31" s="150">
        <v>18</v>
      </c>
      <c r="C31" s="135" t="s">
        <v>28</v>
      </c>
      <c r="D31" s="122">
        <f t="shared" si="0"/>
        <v>0</v>
      </c>
      <c r="E31" s="75"/>
      <c r="F31" s="155"/>
      <c r="G31" s="156"/>
      <c r="H31" s="156"/>
      <c r="I31" s="158"/>
      <c r="J31" s="156"/>
      <c r="K31" s="156"/>
      <c r="L31" s="156"/>
      <c r="M31" s="157"/>
      <c r="N31" s="164">
        <f t="shared" si="1"/>
        <v>0</v>
      </c>
      <c r="O31" s="75"/>
      <c r="P31" s="155"/>
      <c r="Q31" s="156"/>
      <c r="R31" s="156"/>
      <c r="S31" s="158"/>
      <c r="T31" s="156"/>
      <c r="U31" s="156"/>
      <c r="V31" s="156"/>
      <c r="W31" s="157"/>
      <c r="X31" s="76"/>
      <c r="Y31" s="36"/>
      <c r="Z31" s="172"/>
      <c r="AA31" s="177"/>
      <c r="AB31" s="178"/>
      <c r="AC31" s="178"/>
      <c r="AD31" s="178"/>
      <c r="AE31" s="178"/>
      <c r="AF31" s="179"/>
      <c r="AG31" s="180">
        <f t="shared" si="2"/>
        <v>0</v>
      </c>
    </row>
    <row r="32" spans="1:33" ht="12.75" customHeight="1">
      <c r="A32" s="147" t="s">
        <v>64</v>
      </c>
      <c r="B32" s="150">
        <v>18</v>
      </c>
      <c r="C32" s="135" t="s">
        <v>131</v>
      </c>
      <c r="D32" s="122">
        <f t="shared" si="0"/>
        <v>0</v>
      </c>
      <c r="E32" s="75"/>
      <c r="F32" s="155"/>
      <c r="G32" s="156"/>
      <c r="H32" s="156"/>
      <c r="I32" s="158"/>
      <c r="J32" s="156"/>
      <c r="K32" s="156"/>
      <c r="L32" s="156"/>
      <c r="M32" s="157"/>
      <c r="N32" s="164">
        <f t="shared" si="1"/>
        <v>0</v>
      </c>
      <c r="O32" s="75"/>
      <c r="P32" s="155"/>
      <c r="Q32" s="156"/>
      <c r="R32" s="156"/>
      <c r="S32" s="158"/>
      <c r="T32" s="156"/>
      <c r="U32" s="156"/>
      <c r="V32" s="156"/>
      <c r="W32" s="157"/>
      <c r="X32" s="76"/>
      <c r="Y32" s="36"/>
      <c r="Z32" s="172"/>
      <c r="AA32" s="181"/>
      <c r="AB32" s="182"/>
      <c r="AC32" s="182"/>
      <c r="AD32" s="182"/>
      <c r="AE32" s="182"/>
      <c r="AF32" s="183"/>
      <c r="AG32" s="180">
        <f t="shared" si="2"/>
        <v>0</v>
      </c>
    </row>
    <row r="33" spans="1:33" ht="12.75" customHeight="1">
      <c r="A33" s="147" t="s">
        <v>64</v>
      </c>
      <c r="B33" s="150">
        <v>21</v>
      </c>
      <c r="C33" s="137" t="s">
        <v>37</v>
      </c>
      <c r="D33" s="122">
        <f t="shared" si="0"/>
        <v>0</v>
      </c>
      <c r="E33" s="75"/>
      <c r="F33" s="155"/>
      <c r="G33" s="156"/>
      <c r="H33" s="156"/>
      <c r="I33" s="158"/>
      <c r="J33" s="156"/>
      <c r="K33" s="156"/>
      <c r="L33" s="156"/>
      <c r="M33" s="157"/>
      <c r="N33" s="164">
        <f t="shared" si="1"/>
        <v>0</v>
      </c>
      <c r="O33" s="75"/>
      <c r="P33" s="155"/>
      <c r="Q33" s="156"/>
      <c r="R33" s="156"/>
      <c r="S33" s="158"/>
      <c r="T33" s="156"/>
      <c r="U33" s="156"/>
      <c r="V33" s="156"/>
      <c r="W33" s="157"/>
      <c r="X33" s="76"/>
      <c r="Y33" s="36"/>
      <c r="Z33" s="172"/>
      <c r="AA33" s="181"/>
      <c r="AB33" s="182"/>
      <c r="AC33" s="182"/>
      <c r="AD33" s="182"/>
      <c r="AE33" s="182"/>
      <c r="AF33" s="183"/>
      <c r="AG33" s="180">
        <f t="shared" si="2"/>
        <v>0</v>
      </c>
    </row>
    <row r="34" spans="1:33" ht="12.75" customHeight="1">
      <c r="A34" s="147" t="s">
        <v>64</v>
      </c>
      <c r="B34" s="150">
        <v>14</v>
      </c>
      <c r="C34" s="135" t="s">
        <v>23</v>
      </c>
      <c r="D34" s="122">
        <f t="shared" si="0"/>
        <v>0</v>
      </c>
      <c r="E34" s="75"/>
      <c r="F34" s="155"/>
      <c r="G34" s="156"/>
      <c r="H34" s="156"/>
      <c r="I34" s="156"/>
      <c r="J34" s="156"/>
      <c r="K34" s="156"/>
      <c r="L34" s="156"/>
      <c r="M34" s="157"/>
      <c r="N34" s="164">
        <f t="shared" si="1"/>
        <v>0</v>
      </c>
      <c r="O34" s="75"/>
      <c r="P34" s="155"/>
      <c r="Q34" s="156"/>
      <c r="R34" s="156"/>
      <c r="S34" s="158"/>
      <c r="T34" s="156"/>
      <c r="U34" s="156"/>
      <c r="V34" s="156"/>
      <c r="W34" s="157"/>
      <c r="X34" s="76"/>
      <c r="Y34" s="36"/>
      <c r="Z34" s="172"/>
      <c r="AA34" s="181"/>
      <c r="AB34" s="182"/>
      <c r="AC34" s="182"/>
      <c r="AD34" s="182"/>
      <c r="AE34" s="182"/>
      <c r="AF34" s="188"/>
      <c r="AG34" s="186">
        <f t="shared" si="2"/>
        <v>0</v>
      </c>
    </row>
    <row r="35" spans="1:33" ht="12.75" customHeight="1">
      <c r="A35" s="147" t="s">
        <v>64</v>
      </c>
      <c r="B35" s="152" t="s">
        <v>64</v>
      </c>
      <c r="C35" s="135" t="s">
        <v>52</v>
      </c>
      <c r="D35" s="122">
        <f t="shared" si="0"/>
        <v>0</v>
      </c>
      <c r="E35" s="75"/>
      <c r="F35" s="155"/>
      <c r="G35" s="156"/>
      <c r="H35" s="156"/>
      <c r="I35" s="158"/>
      <c r="J35" s="156"/>
      <c r="K35" s="156"/>
      <c r="L35" s="156"/>
      <c r="M35" s="157"/>
      <c r="N35" s="164">
        <f t="shared" si="1"/>
        <v>0</v>
      </c>
      <c r="O35" s="75"/>
      <c r="P35" s="155"/>
      <c r="Q35" s="156"/>
      <c r="R35" s="156"/>
      <c r="S35" s="158"/>
      <c r="T35" s="156"/>
      <c r="U35" s="156"/>
      <c r="V35" s="156"/>
      <c r="W35" s="157"/>
      <c r="X35" s="76"/>
      <c r="Y35" s="36"/>
      <c r="Z35" s="172"/>
      <c r="AA35" s="177"/>
      <c r="AB35" s="178"/>
      <c r="AC35" s="178"/>
      <c r="AD35" s="178"/>
      <c r="AE35" s="178"/>
      <c r="AF35" s="189"/>
      <c r="AG35" s="186">
        <f t="shared" si="2"/>
        <v>0</v>
      </c>
    </row>
    <row r="36" spans="1:33" ht="15.75" thickBot="1">
      <c r="A36" s="148" t="s">
        <v>64</v>
      </c>
      <c r="B36" s="153" t="s">
        <v>64</v>
      </c>
      <c r="C36" s="143" t="s">
        <v>53</v>
      </c>
      <c r="D36" s="123">
        <f t="shared" si="0"/>
        <v>0</v>
      </c>
      <c r="E36" s="75"/>
      <c r="F36" s="159"/>
      <c r="G36" s="160"/>
      <c r="H36" s="160"/>
      <c r="I36" s="161"/>
      <c r="J36" s="160"/>
      <c r="K36" s="160"/>
      <c r="L36" s="160"/>
      <c r="M36" s="162"/>
      <c r="N36" s="165">
        <f t="shared" si="1"/>
        <v>0</v>
      </c>
      <c r="O36" s="75"/>
      <c r="P36" s="159"/>
      <c r="Q36" s="160"/>
      <c r="R36" s="160"/>
      <c r="S36" s="161"/>
      <c r="T36" s="160"/>
      <c r="U36" s="160"/>
      <c r="V36" s="160"/>
      <c r="W36" s="162"/>
      <c r="X36" s="76"/>
      <c r="Y36" s="44"/>
      <c r="Z36" s="172"/>
      <c r="AA36" s="184"/>
      <c r="AB36" s="185"/>
      <c r="AC36" s="185"/>
      <c r="AD36" s="185"/>
      <c r="AE36" s="185"/>
      <c r="AF36" s="190"/>
      <c r="AG36" s="187">
        <f t="shared" si="2"/>
        <v>0</v>
      </c>
    </row>
    <row r="37" spans="2:23" ht="15">
      <c r="B37" s="142"/>
      <c r="C37" s="141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42836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8">
    <mergeCell ref="Y1:Y2"/>
    <mergeCell ref="AA1:AG2"/>
    <mergeCell ref="A1:A3"/>
    <mergeCell ref="B1:B3"/>
    <mergeCell ref="D1:D2"/>
    <mergeCell ref="F1:M2"/>
    <mergeCell ref="N1:N3"/>
    <mergeCell ref="P1:W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P46"/>
  <sheetViews>
    <sheetView zoomScalePageLayoutView="0" workbookViewId="0" topLeftCell="A1">
      <selection activeCell="A1" sqref="A1:A3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16384" width="11.421875" style="28" customWidth="1"/>
  </cols>
  <sheetData>
    <row r="1" spans="2:42" ht="12.75" customHeight="1">
      <c r="B1" s="298">
        <v>2017</v>
      </c>
      <c r="C1" s="301">
        <v>2016</v>
      </c>
      <c r="D1" s="103" t="s">
        <v>57</v>
      </c>
      <c r="E1" s="304" t="s">
        <v>0</v>
      </c>
      <c r="F1" s="78"/>
      <c r="G1" s="306" t="s">
        <v>105</v>
      </c>
      <c r="H1" s="306"/>
      <c r="I1" s="306"/>
      <c r="J1" s="306"/>
      <c r="K1" s="306"/>
      <c r="L1" s="306"/>
      <c r="M1" s="306"/>
      <c r="N1" s="307"/>
      <c r="O1" s="312" t="s">
        <v>0</v>
      </c>
      <c r="P1" s="78"/>
      <c r="Q1" s="306" t="s">
        <v>123</v>
      </c>
      <c r="R1" s="306"/>
      <c r="S1" s="306"/>
      <c r="T1" s="306"/>
      <c r="U1" s="306"/>
      <c r="V1" s="306"/>
      <c r="W1" s="306"/>
      <c r="X1" s="307"/>
      <c r="Y1" s="76"/>
      <c r="Z1" s="310" t="s">
        <v>89</v>
      </c>
      <c r="AA1" s="166"/>
      <c r="AB1" s="315" t="s">
        <v>219</v>
      </c>
      <c r="AC1" s="316"/>
      <c r="AD1" s="316"/>
      <c r="AE1" s="316"/>
      <c r="AF1" s="316"/>
      <c r="AG1" s="316"/>
      <c r="AH1" s="317"/>
      <c r="AI1" s="166"/>
      <c r="AJ1" s="315" t="s">
        <v>271</v>
      </c>
      <c r="AK1" s="316"/>
      <c r="AL1" s="316"/>
      <c r="AM1" s="316"/>
      <c r="AN1" s="316"/>
      <c r="AO1" s="316"/>
      <c r="AP1" s="317"/>
    </row>
    <row r="2" spans="2:42" ht="20.25" customHeight="1" thickBot="1">
      <c r="B2" s="299"/>
      <c r="C2" s="302"/>
      <c r="D2" s="104" t="s">
        <v>61</v>
      </c>
      <c r="E2" s="305"/>
      <c r="F2" s="79"/>
      <c r="G2" s="308"/>
      <c r="H2" s="308"/>
      <c r="I2" s="308"/>
      <c r="J2" s="308"/>
      <c r="K2" s="308"/>
      <c r="L2" s="308"/>
      <c r="M2" s="308"/>
      <c r="N2" s="309"/>
      <c r="O2" s="313"/>
      <c r="P2" s="79"/>
      <c r="Q2" s="308"/>
      <c r="R2" s="308"/>
      <c r="S2" s="308"/>
      <c r="T2" s="308"/>
      <c r="U2" s="308"/>
      <c r="V2" s="308"/>
      <c r="W2" s="308"/>
      <c r="X2" s="309"/>
      <c r="Y2" s="76"/>
      <c r="Z2" s="311"/>
      <c r="AA2" s="77"/>
      <c r="AB2" s="318"/>
      <c r="AC2" s="319"/>
      <c r="AD2" s="319"/>
      <c r="AE2" s="319"/>
      <c r="AF2" s="319"/>
      <c r="AG2" s="319"/>
      <c r="AH2" s="320"/>
      <c r="AI2" s="77"/>
      <c r="AJ2" s="318"/>
      <c r="AK2" s="319"/>
      <c r="AL2" s="319"/>
      <c r="AM2" s="319"/>
      <c r="AN2" s="319"/>
      <c r="AO2" s="319"/>
      <c r="AP2" s="320"/>
    </row>
    <row r="3" spans="2:42" ht="13.5" customHeight="1" thickBot="1">
      <c r="B3" s="300"/>
      <c r="C3" s="303"/>
      <c r="D3" s="105" t="s">
        <v>16</v>
      </c>
      <c r="E3" s="106"/>
      <c r="F3" s="77"/>
      <c r="G3" s="74" t="s">
        <v>17</v>
      </c>
      <c r="H3" s="51" t="s">
        <v>18</v>
      </c>
      <c r="I3" s="51" t="s">
        <v>19</v>
      </c>
      <c r="J3" s="56" t="s">
        <v>20</v>
      </c>
      <c r="K3" s="52" t="s">
        <v>86</v>
      </c>
      <c r="L3" s="52" t="s">
        <v>87</v>
      </c>
      <c r="M3" s="52" t="s">
        <v>90</v>
      </c>
      <c r="N3" s="53" t="s">
        <v>91</v>
      </c>
      <c r="O3" s="314"/>
      <c r="P3" s="77"/>
      <c r="Q3" s="74" t="s">
        <v>17</v>
      </c>
      <c r="R3" s="51" t="s">
        <v>18</v>
      </c>
      <c r="S3" s="51" t="s">
        <v>19</v>
      </c>
      <c r="T3" s="56" t="s">
        <v>20</v>
      </c>
      <c r="U3" s="52" t="s">
        <v>86</v>
      </c>
      <c r="V3" s="52" t="s">
        <v>87</v>
      </c>
      <c r="W3" s="52" t="s">
        <v>90</v>
      </c>
      <c r="X3" s="53" t="s">
        <v>91</v>
      </c>
      <c r="Y3" s="76"/>
      <c r="Z3" s="42" t="s">
        <v>0</v>
      </c>
      <c r="AA3" s="167"/>
      <c r="AB3" s="168" t="s">
        <v>17</v>
      </c>
      <c r="AC3" s="169" t="s">
        <v>18</v>
      </c>
      <c r="AD3" s="169" t="s">
        <v>19</v>
      </c>
      <c r="AE3" s="169" t="s">
        <v>20</v>
      </c>
      <c r="AF3" s="170" t="s">
        <v>220</v>
      </c>
      <c r="AG3" s="170" t="s">
        <v>221</v>
      </c>
      <c r="AH3" s="171" t="s">
        <v>0</v>
      </c>
      <c r="AI3" s="167"/>
      <c r="AJ3" s="168" t="s">
        <v>17</v>
      </c>
      <c r="AK3" s="169" t="s">
        <v>18</v>
      </c>
      <c r="AL3" s="169" t="s">
        <v>19</v>
      </c>
      <c r="AM3" s="169" t="s">
        <v>20</v>
      </c>
      <c r="AN3" s="170" t="s">
        <v>220</v>
      </c>
      <c r="AO3" s="170" t="s">
        <v>221</v>
      </c>
      <c r="AP3" s="171" t="s">
        <v>0</v>
      </c>
    </row>
    <row r="4" spans="1:41" ht="12.75" customHeight="1" thickBot="1">
      <c r="A4" s="144">
        <v>1</v>
      </c>
      <c r="B4" s="149">
        <v>2</v>
      </c>
      <c r="C4" s="133" t="s">
        <v>34</v>
      </c>
      <c r="D4" s="121">
        <f aca="true" t="shared" si="0" ref="D4:D36">SUM(Y4+AG4+AO4)</f>
        <v>178</v>
      </c>
      <c r="E4" s="75"/>
      <c r="F4" s="198">
        <v>10</v>
      </c>
      <c r="G4" s="196">
        <v>1</v>
      </c>
      <c r="H4" s="196">
        <v>4</v>
      </c>
      <c r="I4" s="196">
        <v>1</v>
      </c>
      <c r="J4" s="196">
        <v>1</v>
      </c>
      <c r="K4" s="196">
        <v>1</v>
      </c>
      <c r="L4" s="196">
        <v>1</v>
      </c>
      <c r="M4" s="70"/>
      <c r="N4" s="163">
        <f aca="true" t="shared" si="1" ref="N4:N36">SUM(F4:M4)</f>
        <v>19</v>
      </c>
      <c r="O4" s="75"/>
      <c r="P4" s="154">
        <v>45</v>
      </c>
      <c r="Q4" s="68">
        <v>35</v>
      </c>
      <c r="R4" s="68">
        <v>25</v>
      </c>
      <c r="S4" s="69"/>
      <c r="T4" s="68">
        <v>2</v>
      </c>
      <c r="U4" s="68">
        <v>15</v>
      </c>
      <c r="V4" s="68">
        <v>2</v>
      </c>
      <c r="W4" s="70"/>
      <c r="X4" s="76"/>
      <c r="Y4" s="40">
        <v>5</v>
      </c>
      <c r="Z4" s="172"/>
      <c r="AA4" s="173">
        <v>45</v>
      </c>
      <c r="AB4" s="174">
        <v>15</v>
      </c>
      <c r="AC4" s="174">
        <v>2</v>
      </c>
      <c r="AD4" s="174"/>
      <c r="AE4" s="174">
        <v>1</v>
      </c>
      <c r="AF4" s="175">
        <v>6</v>
      </c>
      <c r="AG4" s="176">
        <f aca="true" t="shared" si="2" ref="AG4:AG36">SUM(AA4:AF4)</f>
        <v>69</v>
      </c>
      <c r="AH4" s="172"/>
      <c r="AI4" s="173">
        <v>43</v>
      </c>
      <c r="AJ4" s="174">
        <v>20</v>
      </c>
      <c r="AK4" s="174">
        <v>11</v>
      </c>
      <c r="AL4" s="174">
        <v>20</v>
      </c>
      <c r="AM4" s="174">
        <v>2</v>
      </c>
      <c r="AN4" s="175">
        <v>8</v>
      </c>
      <c r="AO4" s="176">
        <f aca="true" t="shared" si="3" ref="AO4:AO36">SUM(AI4:AN4)</f>
        <v>104</v>
      </c>
    </row>
    <row r="5" spans="1:41" ht="12.75" customHeight="1" thickBot="1">
      <c r="A5" s="145">
        <v>2</v>
      </c>
      <c r="B5" s="150">
        <v>1</v>
      </c>
      <c r="C5" s="134" t="s">
        <v>65</v>
      </c>
      <c r="D5" s="121">
        <f t="shared" si="0"/>
        <v>130</v>
      </c>
      <c r="E5" s="75"/>
      <c r="F5" s="199">
        <v>1</v>
      </c>
      <c r="G5" s="197">
        <v>1</v>
      </c>
      <c r="H5" s="197">
        <v>6</v>
      </c>
      <c r="I5" s="156"/>
      <c r="J5" s="197">
        <v>4</v>
      </c>
      <c r="K5" s="156"/>
      <c r="L5" s="156"/>
      <c r="M5" s="157"/>
      <c r="N5" s="164">
        <f t="shared" si="1"/>
        <v>12</v>
      </c>
      <c r="O5" s="75"/>
      <c r="P5" s="155">
        <v>6</v>
      </c>
      <c r="Q5" s="156">
        <v>1</v>
      </c>
      <c r="R5" s="156">
        <v>42</v>
      </c>
      <c r="S5" s="158"/>
      <c r="T5" s="156">
        <v>36</v>
      </c>
      <c r="U5" s="156"/>
      <c r="V5" s="156"/>
      <c r="W5" s="157"/>
      <c r="X5" s="76"/>
      <c r="Y5" s="36">
        <v>22</v>
      </c>
      <c r="Z5" s="172"/>
      <c r="AA5" s="177">
        <v>6</v>
      </c>
      <c r="AB5" s="178">
        <v>1</v>
      </c>
      <c r="AC5" s="178">
        <v>23</v>
      </c>
      <c r="AD5" s="178"/>
      <c r="AE5" s="178">
        <v>17</v>
      </c>
      <c r="AF5" s="179"/>
      <c r="AG5" s="180">
        <f t="shared" si="2"/>
        <v>47</v>
      </c>
      <c r="AH5" s="172"/>
      <c r="AI5" s="177">
        <v>8</v>
      </c>
      <c r="AJ5" s="178"/>
      <c r="AK5" s="178">
        <v>37</v>
      </c>
      <c r="AL5" s="178"/>
      <c r="AM5" s="178">
        <v>16</v>
      </c>
      <c r="AN5" s="179"/>
      <c r="AO5" s="180">
        <f t="shared" si="3"/>
        <v>61</v>
      </c>
    </row>
    <row r="6" spans="1:41" ht="12.75" customHeight="1" thickBot="1">
      <c r="A6" s="145">
        <v>3</v>
      </c>
      <c r="B6" s="150">
        <v>3</v>
      </c>
      <c r="C6" s="134" t="s">
        <v>70</v>
      </c>
      <c r="D6" s="121">
        <f t="shared" si="0"/>
        <v>61</v>
      </c>
      <c r="E6" s="75"/>
      <c r="F6" s="199">
        <v>5</v>
      </c>
      <c r="G6" s="197">
        <v>1</v>
      </c>
      <c r="H6" s="197">
        <v>3</v>
      </c>
      <c r="I6" s="156"/>
      <c r="J6" s="197">
        <v>3</v>
      </c>
      <c r="K6" s="156"/>
      <c r="L6" s="156"/>
      <c r="M6" s="157"/>
      <c r="N6" s="164">
        <f t="shared" si="1"/>
        <v>12</v>
      </c>
      <c r="O6" s="75"/>
      <c r="P6" s="155">
        <v>2</v>
      </c>
      <c r="Q6" s="156">
        <v>15</v>
      </c>
      <c r="R6" s="156">
        <v>4</v>
      </c>
      <c r="S6" s="158"/>
      <c r="T6" s="156">
        <v>15</v>
      </c>
      <c r="U6" s="156"/>
      <c r="V6" s="156"/>
      <c r="W6" s="157"/>
      <c r="X6" s="76"/>
      <c r="Y6" s="36">
        <v>5</v>
      </c>
      <c r="Z6" s="172"/>
      <c r="AA6" s="177">
        <v>2</v>
      </c>
      <c r="AB6" s="178"/>
      <c r="AC6" s="178">
        <v>1</v>
      </c>
      <c r="AD6" s="178"/>
      <c r="AE6" s="178">
        <v>9</v>
      </c>
      <c r="AF6" s="179"/>
      <c r="AG6" s="180">
        <f t="shared" si="2"/>
        <v>12</v>
      </c>
      <c r="AH6" s="172"/>
      <c r="AI6" s="177">
        <v>14</v>
      </c>
      <c r="AJ6" s="178">
        <v>15</v>
      </c>
      <c r="AK6" s="178">
        <v>11</v>
      </c>
      <c r="AL6" s="178"/>
      <c r="AM6" s="178">
        <v>4</v>
      </c>
      <c r="AN6" s="179"/>
      <c r="AO6" s="180">
        <f t="shared" si="3"/>
        <v>44</v>
      </c>
    </row>
    <row r="7" spans="1:41" ht="12.75" customHeight="1" thickBot="1">
      <c r="A7" s="145">
        <v>4</v>
      </c>
      <c r="B7" s="150">
        <v>5</v>
      </c>
      <c r="C7" s="134" t="s">
        <v>24</v>
      </c>
      <c r="D7" s="121">
        <f t="shared" si="0"/>
        <v>36</v>
      </c>
      <c r="E7" s="75"/>
      <c r="F7" s="155"/>
      <c r="G7" s="156"/>
      <c r="H7" s="156"/>
      <c r="I7" s="156"/>
      <c r="J7" s="197">
        <v>1</v>
      </c>
      <c r="K7" s="156"/>
      <c r="L7" s="197">
        <v>1</v>
      </c>
      <c r="M7" s="157"/>
      <c r="N7" s="164">
        <f t="shared" si="1"/>
        <v>2</v>
      </c>
      <c r="O7" s="75"/>
      <c r="P7" s="155"/>
      <c r="Q7" s="156"/>
      <c r="R7" s="156"/>
      <c r="S7" s="158"/>
      <c r="T7" s="156">
        <v>35</v>
      </c>
      <c r="U7" s="156"/>
      <c r="V7" s="156">
        <v>1</v>
      </c>
      <c r="W7" s="157"/>
      <c r="X7" s="76"/>
      <c r="Y7" s="36">
        <v>4</v>
      </c>
      <c r="Z7" s="172"/>
      <c r="AA7" s="177"/>
      <c r="AB7" s="178"/>
      <c r="AC7" s="178"/>
      <c r="AD7" s="178"/>
      <c r="AE7" s="178">
        <v>20</v>
      </c>
      <c r="AF7" s="179"/>
      <c r="AG7" s="180">
        <f t="shared" si="2"/>
        <v>20</v>
      </c>
      <c r="AH7" s="172"/>
      <c r="AI7" s="177"/>
      <c r="AJ7" s="178"/>
      <c r="AK7" s="178"/>
      <c r="AL7" s="178"/>
      <c r="AM7" s="178">
        <v>12</v>
      </c>
      <c r="AN7" s="179"/>
      <c r="AO7" s="180">
        <f t="shared" si="3"/>
        <v>12</v>
      </c>
    </row>
    <row r="8" spans="1:41" ht="12.75" customHeight="1" thickBot="1">
      <c r="A8" s="145">
        <v>5</v>
      </c>
      <c r="B8" s="150">
        <v>6</v>
      </c>
      <c r="C8" s="135" t="s">
        <v>85</v>
      </c>
      <c r="D8" s="121">
        <f t="shared" si="0"/>
        <v>36</v>
      </c>
      <c r="E8" s="75"/>
      <c r="F8" s="155"/>
      <c r="G8" s="156"/>
      <c r="H8" s="197">
        <v>1</v>
      </c>
      <c r="I8" s="156"/>
      <c r="J8" s="197">
        <v>1</v>
      </c>
      <c r="K8" s="197">
        <v>1</v>
      </c>
      <c r="L8" s="156"/>
      <c r="M8" s="157"/>
      <c r="N8" s="164">
        <f t="shared" si="1"/>
        <v>3</v>
      </c>
      <c r="O8" s="75"/>
      <c r="P8" s="155"/>
      <c r="Q8" s="156"/>
      <c r="R8" s="156">
        <v>2</v>
      </c>
      <c r="S8" s="158"/>
      <c r="T8" s="156">
        <v>32</v>
      </c>
      <c r="U8" s="156">
        <v>1</v>
      </c>
      <c r="V8" s="156"/>
      <c r="W8" s="157"/>
      <c r="X8" s="76"/>
      <c r="Y8" s="36">
        <v>9</v>
      </c>
      <c r="Z8" s="172"/>
      <c r="AA8" s="177"/>
      <c r="AB8" s="178"/>
      <c r="AC8" s="178">
        <v>1</v>
      </c>
      <c r="AD8" s="178"/>
      <c r="AE8" s="178">
        <v>1</v>
      </c>
      <c r="AF8" s="179"/>
      <c r="AG8" s="180">
        <f t="shared" si="2"/>
        <v>2</v>
      </c>
      <c r="AH8" s="172"/>
      <c r="AI8" s="177"/>
      <c r="AJ8" s="178"/>
      <c r="AK8" s="178">
        <v>1</v>
      </c>
      <c r="AL8" s="178"/>
      <c r="AM8" s="178">
        <v>23</v>
      </c>
      <c r="AN8" s="179">
        <v>1</v>
      </c>
      <c r="AO8" s="180">
        <f t="shared" si="3"/>
        <v>25</v>
      </c>
    </row>
    <row r="9" spans="1:41" ht="12.75" customHeight="1" thickBot="1">
      <c r="A9" s="145">
        <v>6</v>
      </c>
      <c r="B9" s="150">
        <v>9</v>
      </c>
      <c r="C9" s="134" t="s">
        <v>27</v>
      </c>
      <c r="D9" s="121">
        <f t="shared" si="0"/>
        <v>32</v>
      </c>
      <c r="E9" s="75"/>
      <c r="F9" s="155"/>
      <c r="G9" s="156"/>
      <c r="H9" s="197">
        <v>3</v>
      </c>
      <c r="I9" s="197">
        <v>1</v>
      </c>
      <c r="J9" s="156"/>
      <c r="K9" s="156"/>
      <c r="L9" s="156"/>
      <c r="M9" s="157"/>
      <c r="N9" s="164">
        <f t="shared" si="1"/>
        <v>4</v>
      </c>
      <c r="O9" s="75"/>
      <c r="P9" s="155"/>
      <c r="Q9" s="156"/>
      <c r="R9" s="156">
        <v>18</v>
      </c>
      <c r="S9" s="158">
        <v>11</v>
      </c>
      <c r="T9" s="156">
        <v>1</v>
      </c>
      <c r="U9" s="156"/>
      <c r="V9" s="156"/>
      <c r="W9" s="157"/>
      <c r="X9" s="76"/>
      <c r="Y9" s="36">
        <v>4</v>
      </c>
      <c r="Z9" s="172"/>
      <c r="AA9" s="177"/>
      <c r="AB9" s="178"/>
      <c r="AC9" s="178"/>
      <c r="AD9" s="178">
        <v>10</v>
      </c>
      <c r="AE9" s="178"/>
      <c r="AF9" s="179"/>
      <c r="AG9" s="180">
        <f t="shared" si="2"/>
        <v>10</v>
      </c>
      <c r="AH9" s="172"/>
      <c r="AI9" s="177"/>
      <c r="AJ9" s="178"/>
      <c r="AK9" s="178">
        <v>2</v>
      </c>
      <c r="AL9" s="178">
        <v>15</v>
      </c>
      <c r="AM9" s="178">
        <v>1</v>
      </c>
      <c r="AN9" s="179"/>
      <c r="AO9" s="180">
        <f t="shared" si="3"/>
        <v>18</v>
      </c>
    </row>
    <row r="10" spans="1:41" ht="12.75" customHeight="1" thickBot="1">
      <c r="A10" s="145">
        <v>7</v>
      </c>
      <c r="B10" s="150">
        <v>15</v>
      </c>
      <c r="C10" s="135" t="s">
        <v>21</v>
      </c>
      <c r="D10" s="121">
        <f t="shared" si="0"/>
        <v>31</v>
      </c>
      <c r="E10" s="75"/>
      <c r="F10" s="155"/>
      <c r="G10" s="156"/>
      <c r="H10" s="197">
        <v>1</v>
      </c>
      <c r="I10" s="158"/>
      <c r="J10" s="197">
        <v>1</v>
      </c>
      <c r="K10" s="156"/>
      <c r="L10" s="156"/>
      <c r="M10" s="157"/>
      <c r="N10" s="164">
        <f t="shared" si="1"/>
        <v>2</v>
      </c>
      <c r="O10" s="75"/>
      <c r="P10" s="155"/>
      <c r="Q10" s="156"/>
      <c r="R10" s="156"/>
      <c r="S10" s="158"/>
      <c r="T10" s="156">
        <v>25</v>
      </c>
      <c r="U10" s="156"/>
      <c r="V10" s="156"/>
      <c r="W10" s="157"/>
      <c r="X10" s="76"/>
      <c r="Y10" s="36"/>
      <c r="Z10" s="172"/>
      <c r="AA10" s="177"/>
      <c r="AB10" s="178"/>
      <c r="AC10" s="178"/>
      <c r="AD10" s="178"/>
      <c r="AE10" s="178">
        <v>10</v>
      </c>
      <c r="AF10" s="179"/>
      <c r="AG10" s="180">
        <f t="shared" si="2"/>
        <v>10</v>
      </c>
      <c r="AH10" s="172"/>
      <c r="AI10" s="177"/>
      <c r="AJ10" s="178"/>
      <c r="AK10" s="178">
        <v>6</v>
      </c>
      <c r="AL10" s="178"/>
      <c r="AM10" s="178">
        <v>15</v>
      </c>
      <c r="AN10" s="179"/>
      <c r="AO10" s="180">
        <f t="shared" si="3"/>
        <v>21</v>
      </c>
    </row>
    <row r="11" spans="1:41" ht="12.75" customHeight="1" thickBot="1">
      <c r="A11" s="145">
        <v>7</v>
      </c>
      <c r="B11" s="150">
        <v>10</v>
      </c>
      <c r="C11" s="134" t="s">
        <v>84</v>
      </c>
      <c r="D11" s="121">
        <f t="shared" si="0"/>
        <v>28</v>
      </c>
      <c r="E11" s="75"/>
      <c r="F11" s="199">
        <v>1</v>
      </c>
      <c r="G11" s="156"/>
      <c r="H11" s="156"/>
      <c r="I11" s="156"/>
      <c r="J11" s="197">
        <v>1</v>
      </c>
      <c r="K11" s="197">
        <v>1</v>
      </c>
      <c r="L11" s="156"/>
      <c r="M11" s="157"/>
      <c r="N11" s="164">
        <f t="shared" si="1"/>
        <v>3</v>
      </c>
      <c r="O11" s="75"/>
      <c r="P11" s="155"/>
      <c r="Q11" s="156"/>
      <c r="R11" s="156"/>
      <c r="S11" s="158"/>
      <c r="T11" s="156">
        <v>3</v>
      </c>
      <c r="U11" s="156">
        <v>16</v>
      </c>
      <c r="V11" s="156"/>
      <c r="W11" s="157"/>
      <c r="X11" s="76"/>
      <c r="Y11" s="36">
        <v>2</v>
      </c>
      <c r="Z11" s="172"/>
      <c r="AA11" s="177"/>
      <c r="AB11" s="178"/>
      <c r="AC11" s="178"/>
      <c r="AD11" s="178"/>
      <c r="AE11" s="178">
        <v>1</v>
      </c>
      <c r="AF11" s="179">
        <v>8</v>
      </c>
      <c r="AG11" s="180">
        <f t="shared" si="2"/>
        <v>9</v>
      </c>
      <c r="AH11" s="172"/>
      <c r="AI11" s="177">
        <v>1</v>
      </c>
      <c r="AJ11" s="178"/>
      <c r="AK11" s="178"/>
      <c r="AL11" s="178"/>
      <c r="AM11" s="178">
        <v>1</v>
      </c>
      <c r="AN11" s="179">
        <v>15</v>
      </c>
      <c r="AO11" s="180">
        <f t="shared" si="3"/>
        <v>17</v>
      </c>
    </row>
    <row r="12" spans="1:41" ht="12.75" customHeight="1" thickBot="1">
      <c r="A12" s="145">
        <v>9</v>
      </c>
      <c r="B12" s="150">
        <v>20</v>
      </c>
      <c r="C12" s="135" t="s">
        <v>26</v>
      </c>
      <c r="D12" s="121">
        <f t="shared" si="0"/>
        <v>27</v>
      </c>
      <c r="E12" s="75"/>
      <c r="F12" s="199">
        <v>1</v>
      </c>
      <c r="G12" s="156"/>
      <c r="H12" s="156"/>
      <c r="I12" s="197">
        <v>1</v>
      </c>
      <c r="J12" s="197">
        <v>2</v>
      </c>
      <c r="K12" s="197">
        <v>1</v>
      </c>
      <c r="L12" s="156"/>
      <c r="M12" s="157"/>
      <c r="N12" s="164">
        <f t="shared" si="1"/>
        <v>5</v>
      </c>
      <c r="O12" s="75"/>
      <c r="P12" s="155">
        <v>10</v>
      </c>
      <c r="Q12" s="156"/>
      <c r="R12" s="156">
        <v>10</v>
      </c>
      <c r="S12" s="158"/>
      <c r="T12" s="156">
        <v>4</v>
      </c>
      <c r="U12" s="156">
        <v>2</v>
      </c>
      <c r="V12" s="156"/>
      <c r="W12" s="157"/>
      <c r="X12" s="76"/>
      <c r="Y12" s="36">
        <v>3</v>
      </c>
      <c r="Z12" s="172"/>
      <c r="AA12" s="177">
        <v>10</v>
      </c>
      <c r="AB12" s="178"/>
      <c r="AC12" s="178"/>
      <c r="AD12" s="178"/>
      <c r="AE12" s="178"/>
      <c r="AF12" s="179"/>
      <c r="AG12" s="180">
        <f t="shared" si="2"/>
        <v>10</v>
      </c>
      <c r="AH12" s="172"/>
      <c r="AI12" s="177">
        <v>1</v>
      </c>
      <c r="AJ12" s="178"/>
      <c r="AK12" s="178"/>
      <c r="AL12" s="178">
        <v>10</v>
      </c>
      <c r="AM12" s="178">
        <v>2</v>
      </c>
      <c r="AN12" s="179">
        <v>1</v>
      </c>
      <c r="AO12" s="180">
        <f t="shared" si="3"/>
        <v>14</v>
      </c>
    </row>
    <row r="13" spans="1:41" ht="12.75" customHeight="1" thickBot="1">
      <c r="A13" s="145">
        <v>9</v>
      </c>
      <c r="B13" s="150">
        <v>7</v>
      </c>
      <c r="C13" s="135" t="s">
        <v>32</v>
      </c>
      <c r="D13" s="121">
        <f t="shared" si="0"/>
        <v>22</v>
      </c>
      <c r="E13" s="75"/>
      <c r="F13" s="155"/>
      <c r="G13" s="156"/>
      <c r="H13" s="156"/>
      <c r="I13" s="156"/>
      <c r="J13" s="156"/>
      <c r="K13" s="197">
        <v>1</v>
      </c>
      <c r="L13" s="156"/>
      <c r="M13" s="157"/>
      <c r="N13" s="164">
        <f t="shared" si="1"/>
        <v>1</v>
      </c>
      <c r="O13" s="75"/>
      <c r="P13" s="155"/>
      <c r="Q13" s="156"/>
      <c r="R13" s="156"/>
      <c r="S13" s="158"/>
      <c r="T13" s="156">
        <v>2</v>
      </c>
      <c r="U13" s="156">
        <v>10</v>
      </c>
      <c r="V13" s="156"/>
      <c r="W13" s="157"/>
      <c r="X13" s="76"/>
      <c r="Y13" s="36"/>
      <c r="Z13" s="172"/>
      <c r="AA13" s="177"/>
      <c r="AB13" s="178"/>
      <c r="AC13" s="178"/>
      <c r="AD13" s="178"/>
      <c r="AE13" s="178"/>
      <c r="AF13" s="179">
        <v>10</v>
      </c>
      <c r="AG13" s="180">
        <f t="shared" si="2"/>
        <v>10</v>
      </c>
      <c r="AH13" s="172"/>
      <c r="AI13" s="177"/>
      <c r="AJ13" s="178"/>
      <c r="AK13" s="178"/>
      <c r="AL13" s="178"/>
      <c r="AM13" s="178">
        <v>2</v>
      </c>
      <c r="AN13" s="179">
        <v>10</v>
      </c>
      <c r="AO13" s="180">
        <f t="shared" si="3"/>
        <v>12</v>
      </c>
    </row>
    <row r="14" spans="1:41" ht="12.75" customHeight="1" thickBot="1">
      <c r="A14" s="145">
        <v>10</v>
      </c>
      <c r="B14" s="152" t="s">
        <v>64</v>
      </c>
      <c r="C14" s="135" t="s">
        <v>36</v>
      </c>
      <c r="D14" s="121">
        <f t="shared" si="0"/>
        <v>21</v>
      </c>
      <c r="E14" s="75"/>
      <c r="F14" s="155"/>
      <c r="G14" s="156"/>
      <c r="H14" s="156"/>
      <c r="I14" s="158"/>
      <c r="J14" s="156"/>
      <c r="K14" s="197">
        <v>1</v>
      </c>
      <c r="L14" s="156"/>
      <c r="M14" s="157"/>
      <c r="N14" s="164">
        <f t="shared" si="1"/>
        <v>1</v>
      </c>
      <c r="O14" s="75"/>
      <c r="P14" s="155"/>
      <c r="Q14" s="156"/>
      <c r="R14" s="156"/>
      <c r="S14" s="158"/>
      <c r="T14" s="156"/>
      <c r="U14" s="156">
        <v>1</v>
      </c>
      <c r="V14" s="156"/>
      <c r="W14" s="157"/>
      <c r="X14" s="76"/>
      <c r="Y14" s="36">
        <v>1</v>
      </c>
      <c r="Z14" s="172"/>
      <c r="AA14" s="177"/>
      <c r="AB14" s="178"/>
      <c r="AC14" s="178"/>
      <c r="AD14" s="178"/>
      <c r="AE14" s="178"/>
      <c r="AF14" s="179"/>
      <c r="AG14" s="180">
        <f t="shared" si="2"/>
        <v>0</v>
      </c>
      <c r="AH14" s="172"/>
      <c r="AI14" s="177"/>
      <c r="AJ14" s="178"/>
      <c r="AK14" s="178"/>
      <c r="AL14" s="178"/>
      <c r="AM14" s="178"/>
      <c r="AN14" s="179">
        <v>20</v>
      </c>
      <c r="AO14" s="180">
        <f t="shared" si="3"/>
        <v>20</v>
      </c>
    </row>
    <row r="15" spans="1:41" ht="12.75" customHeight="1" thickBot="1">
      <c r="A15" s="146">
        <v>11</v>
      </c>
      <c r="B15" s="150">
        <v>21</v>
      </c>
      <c r="C15" s="135" t="s">
        <v>63</v>
      </c>
      <c r="D15" s="121">
        <f t="shared" si="0"/>
        <v>16</v>
      </c>
      <c r="E15" s="75"/>
      <c r="F15" s="155"/>
      <c r="G15" s="156"/>
      <c r="H15" s="197">
        <v>1</v>
      </c>
      <c r="I15" s="197">
        <v>1</v>
      </c>
      <c r="J15" s="156"/>
      <c r="K15" s="156"/>
      <c r="L15" s="156"/>
      <c r="M15" s="157"/>
      <c r="N15" s="164">
        <f t="shared" si="1"/>
        <v>2</v>
      </c>
      <c r="O15" s="75"/>
      <c r="P15" s="155"/>
      <c r="Q15" s="156"/>
      <c r="R15" s="156">
        <v>7</v>
      </c>
      <c r="S15" s="158">
        <v>8</v>
      </c>
      <c r="T15" s="156"/>
      <c r="U15" s="156"/>
      <c r="V15" s="156"/>
      <c r="W15" s="157"/>
      <c r="X15" s="76"/>
      <c r="Y15" s="36"/>
      <c r="Z15" s="172"/>
      <c r="AA15" s="177"/>
      <c r="AB15" s="178"/>
      <c r="AC15" s="178">
        <v>1</v>
      </c>
      <c r="AD15" s="178">
        <v>8</v>
      </c>
      <c r="AE15" s="178"/>
      <c r="AF15" s="179"/>
      <c r="AG15" s="180">
        <f t="shared" si="2"/>
        <v>9</v>
      </c>
      <c r="AH15" s="172"/>
      <c r="AI15" s="177"/>
      <c r="AJ15" s="178"/>
      <c r="AK15" s="178">
        <v>1</v>
      </c>
      <c r="AL15" s="178">
        <v>6</v>
      </c>
      <c r="AM15" s="178"/>
      <c r="AN15" s="179"/>
      <c r="AO15" s="180">
        <f t="shared" si="3"/>
        <v>7</v>
      </c>
    </row>
    <row r="16" spans="1:41" ht="12.75" customHeight="1" thickBot="1">
      <c r="A16" s="146">
        <v>12</v>
      </c>
      <c r="B16" s="150">
        <v>12</v>
      </c>
      <c r="C16" s="134" t="s">
        <v>35</v>
      </c>
      <c r="D16" s="121">
        <f t="shared" si="0"/>
        <v>12</v>
      </c>
      <c r="E16" s="75"/>
      <c r="F16" s="199">
        <v>1</v>
      </c>
      <c r="G16" s="156"/>
      <c r="H16" s="197">
        <v>1</v>
      </c>
      <c r="I16" s="156"/>
      <c r="J16" s="197">
        <v>1</v>
      </c>
      <c r="K16" s="197">
        <v>2</v>
      </c>
      <c r="L16" s="156"/>
      <c r="M16" s="157"/>
      <c r="N16" s="164">
        <f t="shared" si="1"/>
        <v>5</v>
      </c>
      <c r="O16" s="75"/>
      <c r="P16" s="155"/>
      <c r="Q16" s="156"/>
      <c r="R16" s="156"/>
      <c r="S16" s="158"/>
      <c r="T16" s="156">
        <v>2</v>
      </c>
      <c r="U16" s="156">
        <v>8</v>
      </c>
      <c r="V16" s="156"/>
      <c r="W16" s="157"/>
      <c r="X16" s="76"/>
      <c r="Y16" s="36"/>
      <c r="Z16" s="172"/>
      <c r="AA16" s="177"/>
      <c r="AB16" s="178"/>
      <c r="AC16" s="178"/>
      <c r="AD16" s="178"/>
      <c r="AE16" s="178">
        <v>1</v>
      </c>
      <c r="AF16" s="179">
        <v>2</v>
      </c>
      <c r="AG16" s="180">
        <f t="shared" si="2"/>
        <v>3</v>
      </c>
      <c r="AH16" s="172"/>
      <c r="AI16" s="177">
        <v>1</v>
      </c>
      <c r="AJ16" s="178"/>
      <c r="AK16" s="178">
        <v>1</v>
      </c>
      <c r="AL16" s="178"/>
      <c r="AM16" s="178">
        <v>1</v>
      </c>
      <c r="AN16" s="179">
        <v>6</v>
      </c>
      <c r="AO16" s="180">
        <f t="shared" si="3"/>
        <v>9</v>
      </c>
    </row>
    <row r="17" spans="1:41" ht="12.75" customHeight="1" thickBot="1">
      <c r="A17" s="146">
        <v>13</v>
      </c>
      <c r="B17" s="150">
        <v>11</v>
      </c>
      <c r="C17" s="134" t="s">
        <v>48</v>
      </c>
      <c r="D17" s="121">
        <f t="shared" si="0"/>
        <v>9</v>
      </c>
      <c r="E17" s="75"/>
      <c r="F17" s="155"/>
      <c r="G17" s="156"/>
      <c r="H17" s="156"/>
      <c r="I17" s="197">
        <v>1</v>
      </c>
      <c r="J17" s="156"/>
      <c r="K17" s="156"/>
      <c r="L17" s="156"/>
      <c r="M17" s="157"/>
      <c r="N17" s="164">
        <f t="shared" si="1"/>
        <v>1</v>
      </c>
      <c r="O17" s="75"/>
      <c r="P17" s="155"/>
      <c r="Q17" s="156"/>
      <c r="R17" s="156">
        <v>8</v>
      </c>
      <c r="S17" s="158"/>
      <c r="T17" s="156">
        <v>1</v>
      </c>
      <c r="U17" s="156"/>
      <c r="V17" s="156"/>
      <c r="W17" s="157"/>
      <c r="X17" s="76"/>
      <c r="Y17" s="36"/>
      <c r="Z17" s="172"/>
      <c r="AA17" s="177"/>
      <c r="AB17" s="178"/>
      <c r="AC17" s="178"/>
      <c r="AD17" s="178"/>
      <c r="AE17" s="178"/>
      <c r="AF17" s="179"/>
      <c r="AG17" s="180">
        <f t="shared" si="2"/>
        <v>0</v>
      </c>
      <c r="AH17" s="172"/>
      <c r="AI17" s="177"/>
      <c r="AJ17" s="178"/>
      <c r="AK17" s="178"/>
      <c r="AL17" s="178">
        <v>8</v>
      </c>
      <c r="AM17" s="178">
        <v>1</v>
      </c>
      <c r="AN17" s="179"/>
      <c r="AO17" s="180">
        <f t="shared" si="3"/>
        <v>9</v>
      </c>
    </row>
    <row r="18" spans="1:41" ht="12.75" customHeight="1" thickBot="1">
      <c r="A18" s="146">
        <v>13</v>
      </c>
      <c r="B18" s="150">
        <v>13</v>
      </c>
      <c r="C18" s="134" t="s">
        <v>25</v>
      </c>
      <c r="D18" s="121">
        <f t="shared" si="0"/>
        <v>9</v>
      </c>
      <c r="E18" s="75"/>
      <c r="F18" s="199">
        <v>2</v>
      </c>
      <c r="G18" s="156"/>
      <c r="H18" s="156"/>
      <c r="I18" s="156"/>
      <c r="J18" s="156"/>
      <c r="K18" s="197">
        <v>1</v>
      </c>
      <c r="L18" s="156"/>
      <c r="M18" s="157"/>
      <c r="N18" s="164">
        <f t="shared" si="1"/>
        <v>3</v>
      </c>
      <c r="O18" s="75"/>
      <c r="P18" s="155"/>
      <c r="Q18" s="156"/>
      <c r="R18" s="156"/>
      <c r="S18" s="158"/>
      <c r="T18" s="156">
        <v>1</v>
      </c>
      <c r="U18" s="156">
        <v>1</v>
      </c>
      <c r="V18" s="156"/>
      <c r="W18" s="157"/>
      <c r="X18" s="76"/>
      <c r="Y18" s="36"/>
      <c r="Z18" s="172"/>
      <c r="AA18" s="177"/>
      <c r="AB18" s="178"/>
      <c r="AC18" s="178"/>
      <c r="AD18" s="178"/>
      <c r="AE18" s="178"/>
      <c r="AF18" s="179"/>
      <c r="AG18" s="180">
        <f t="shared" si="2"/>
        <v>0</v>
      </c>
      <c r="AH18" s="172"/>
      <c r="AI18" s="177">
        <v>7</v>
      </c>
      <c r="AJ18" s="178"/>
      <c r="AK18" s="178"/>
      <c r="AL18" s="178"/>
      <c r="AM18" s="178">
        <v>1</v>
      </c>
      <c r="AN18" s="179">
        <v>1</v>
      </c>
      <c r="AO18" s="180">
        <f t="shared" si="3"/>
        <v>9</v>
      </c>
    </row>
    <row r="19" spans="1:41" ht="12.75" customHeight="1" thickBot="1">
      <c r="A19" s="146">
        <v>15</v>
      </c>
      <c r="B19" s="150">
        <v>8</v>
      </c>
      <c r="C19" s="134" t="s">
        <v>22</v>
      </c>
      <c r="D19" s="121">
        <f t="shared" si="0"/>
        <v>6</v>
      </c>
      <c r="E19" s="75"/>
      <c r="F19" s="199">
        <v>1</v>
      </c>
      <c r="G19" s="156"/>
      <c r="H19" s="197">
        <v>1</v>
      </c>
      <c r="I19" s="156"/>
      <c r="J19" s="197">
        <v>2</v>
      </c>
      <c r="K19" s="156"/>
      <c r="L19" s="197">
        <v>1</v>
      </c>
      <c r="M19" s="157"/>
      <c r="N19" s="164">
        <f t="shared" si="1"/>
        <v>5</v>
      </c>
      <c r="O19" s="75"/>
      <c r="P19" s="155"/>
      <c r="Q19" s="156"/>
      <c r="R19" s="156"/>
      <c r="S19" s="158"/>
      <c r="T19" s="156">
        <v>2</v>
      </c>
      <c r="U19" s="156"/>
      <c r="V19" s="156">
        <v>1</v>
      </c>
      <c r="W19" s="157"/>
      <c r="X19" s="76"/>
      <c r="Y19" s="36">
        <v>3</v>
      </c>
      <c r="Z19" s="172"/>
      <c r="AA19" s="177"/>
      <c r="AB19" s="178"/>
      <c r="AC19" s="178">
        <v>1</v>
      </c>
      <c r="AD19" s="178"/>
      <c r="AE19" s="178"/>
      <c r="AF19" s="179"/>
      <c r="AG19" s="180">
        <f t="shared" si="2"/>
        <v>1</v>
      </c>
      <c r="AH19" s="172"/>
      <c r="AI19" s="177">
        <v>1</v>
      </c>
      <c r="AJ19" s="178"/>
      <c r="AK19" s="178">
        <v>1</v>
      </c>
      <c r="AL19" s="178"/>
      <c r="AM19" s="178"/>
      <c r="AN19" s="179"/>
      <c r="AO19" s="180">
        <f t="shared" si="3"/>
        <v>2</v>
      </c>
    </row>
    <row r="20" spans="1:41" ht="12.75" customHeight="1" thickBot="1">
      <c r="A20" s="146">
        <v>16</v>
      </c>
      <c r="B20" s="151">
        <v>24</v>
      </c>
      <c r="C20" s="134" t="s">
        <v>33</v>
      </c>
      <c r="D20" s="121">
        <f t="shared" si="0"/>
        <v>1</v>
      </c>
      <c r="E20" s="75"/>
      <c r="F20" s="155"/>
      <c r="G20" s="156"/>
      <c r="H20" s="156"/>
      <c r="I20" s="197">
        <v>1</v>
      </c>
      <c r="J20" s="156"/>
      <c r="K20" s="156"/>
      <c r="L20" s="156"/>
      <c r="M20" s="157"/>
      <c r="N20" s="164">
        <f t="shared" si="1"/>
        <v>1</v>
      </c>
      <c r="O20" s="75"/>
      <c r="P20" s="155"/>
      <c r="Q20" s="156"/>
      <c r="R20" s="156"/>
      <c r="S20" s="158">
        <v>1</v>
      </c>
      <c r="T20" s="156"/>
      <c r="U20" s="156"/>
      <c r="V20" s="156"/>
      <c r="W20" s="157"/>
      <c r="X20" s="76"/>
      <c r="Y20" s="36">
        <v>1</v>
      </c>
      <c r="Z20" s="172"/>
      <c r="AA20" s="177"/>
      <c r="AB20" s="178"/>
      <c r="AC20" s="178"/>
      <c r="AD20" s="178"/>
      <c r="AE20" s="178"/>
      <c r="AF20" s="179"/>
      <c r="AG20" s="180">
        <f t="shared" si="2"/>
        <v>0</v>
      </c>
      <c r="AH20" s="172"/>
      <c r="AI20" s="177"/>
      <c r="AJ20" s="178"/>
      <c r="AK20" s="178"/>
      <c r="AL20" s="178"/>
      <c r="AM20" s="178"/>
      <c r="AN20" s="179"/>
      <c r="AO20" s="180">
        <f t="shared" si="3"/>
        <v>0</v>
      </c>
    </row>
    <row r="21" spans="1:41" ht="12.75" customHeight="1" thickBot="1">
      <c r="A21" s="146">
        <v>16</v>
      </c>
      <c r="B21" s="150">
        <v>23</v>
      </c>
      <c r="C21" s="135" t="s">
        <v>59</v>
      </c>
      <c r="D21" s="121">
        <f t="shared" si="0"/>
        <v>1</v>
      </c>
      <c r="E21" s="75"/>
      <c r="F21" s="155"/>
      <c r="G21" s="156"/>
      <c r="H21" s="197">
        <v>1</v>
      </c>
      <c r="I21" s="158"/>
      <c r="J21" s="156"/>
      <c r="K21" s="156"/>
      <c r="L21" s="156"/>
      <c r="M21" s="157"/>
      <c r="N21" s="164">
        <f t="shared" si="1"/>
        <v>1</v>
      </c>
      <c r="O21" s="75"/>
      <c r="P21" s="155"/>
      <c r="Q21" s="156"/>
      <c r="R21" s="156">
        <v>1</v>
      </c>
      <c r="S21" s="158"/>
      <c r="T21" s="156"/>
      <c r="U21" s="156"/>
      <c r="V21" s="156"/>
      <c r="W21" s="157"/>
      <c r="X21" s="76"/>
      <c r="Y21" s="36">
        <v>1</v>
      </c>
      <c r="Z21" s="172"/>
      <c r="AA21" s="177"/>
      <c r="AB21" s="178"/>
      <c r="AC21" s="178"/>
      <c r="AD21" s="178"/>
      <c r="AE21" s="178"/>
      <c r="AF21" s="179"/>
      <c r="AG21" s="180">
        <f t="shared" si="2"/>
        <v>0</v>
      </c>
      <c r="AH21" s="172"/>
      <c r="AI21" s="177"/>
      <c r="AJ21" s="178"/>
      <c r="AK21" s="178"/>
      <c r="AL21" s="178"/>
      <c r="AM21" s="178"/>
      <c r="AN21" s="179"/>
      <c r="AO21" s="180">
        <f t="shared" si="3"/>
        <v>0</v>
      </c>
    </row>
    <row r="22" spans="1:41" ht="12.75" customHeight="1" thickBot="1">
      <c r="A22" s="146">
        <v>16</v>
      </c>
      <c r="B22" s="150">
        <v>17</v>
      </c>
      <c r="C22" s="135" t="s">
        <v>83</v>
      </c>
      <c r="D22" s="121">
        <f t="shared" si="0"/>
        <v>1</v>
      </c>
      <c r="E22" s="75"/>
      <c r="F22" s="155"/>
      <c r="G22" s="156"/>
      <c r="H22" s="156"/>
      <c r="I22" s="158"/>
      <c r="J22" s="156"/>
      <c r="K22" s="197">
        <v>1</v>
      </c>
      <c r="L22" s="156"/>
      <c r="M22" s="157"/>
      <c r="N22" s="164">
        <f t="shared" si="1"/>
        <v>1</v>
      </c>
      <c r="O22" s="75"/>
      <c r="P22" s="155"/>
      <c r="Q22" s="156"/>
      <c r="R22" s="156"/>
      <c r="S22" s="158"/>
      <c r="T22" s="156"/>
      <c r="U22" s="156">
        <v>1</v>
      </c>
      <c r="V22" s="156"/>
      <c r="W22" s="157"/>
      <c r="X22" s="76"/>
      <c r="Y22" s="36"/>
      <c r="Z22" s="172"/>
      <c r="AA22" s="177"/>
      <c r="AB22" s="178"/>
      <c r="AC22" s="178"/>
      <c r="AD22" s="178"/>
      <c r="AE22" s="178"/>
      <c r="AF22" s="179"/>
      <c r="AG22" s="180">
        <f t="shared" si="2"/>
        <v>0</v>
      </c>
      <c r="AH22" s="172"/>
      <c r="AI22" s="177"/>
      <c r="AJ22" s="178"/>
      <c r="AK22" s="178"/>
      <c r="AL22" s="178"/>
      <c r="AM22" s="178"/>
      <c r="AN22" s="179">
        <v>1</v>
      </c>
      <c r="AO22" s="180">
        <f t="shared" si="3"/>
        <v>1</v>
      </c>
    </row>
    <row r="23" spans="1:41" ht="12.75" customHeight="1" thickBot="1">
      <c r="A23" s="147" t="s">
        <v>64</v>
      </c>
      <c r="B23" s="152" t="s">
        <v>64</v>
      </c>
      <c r="C23" s="137" t="s">
        <v>29</v>
      </c>
      <c r="D23" s="121">
        <f t="shared" si="0"/>
        <v>0</v>
      </c>
      <c r="E23" s="75"/>
      <c r="F23" s="155"/>
      <c r="G23" s="156"/>
      <c r="H23" s="156"/>
      <c r="I23" s="158"/>
      <c r="J23" s="156"/>
      <c r="K23" s="156"/>
      <c r="L23" s="156"/>
      <c r="M23" s="157"/>
      <c r="N23" s="164">
        <f t="shared" si="1"/>
        <v>0</v>
      </c>
      <c r="O23" s="75"/>
      <c r="P23" s="155"/>
      <c r="Q23" s="156"/>
      <c r="R23" s="156"/>
      <c r="S23" s="158"/>
      <c r="T23" s="156"/>
      <c r="U23" s="156"/>
      <c r="V23" s="156"/>
      <c r="W23" s="157"/>
      <c r="X23" s="76"/>
      <c r="Y23" s="36"/>
      <c r="Z23" s="172"/>
      <c r="AA23" s="177"/>
      <c r="AB23" s="178"/>
      <c r="AC23" s="178"/>
      <c r="AD23" s="178"/>
      <c r="AE23" s="178"/>
      <c r="AF23" s="179"/>
      <c r="AG23" s="180">
        <f t="shared" si="2"/>
        <v>0</v>
      </c>
      <c r="AH23" s="172"/>
      <c r="AI23" s="177"/>
      <c r="AJ23" s="178"/>
      <c r="AK23" s="178"/>
      <c r="AL23" s="178"/>
      <c r="AM23" s="178"/>
      <c r="AN23" s="179"/>
      <c r="AO23" s="180">
        <f t="shared" si="3"/>
        <v>0</v>
      </c>
    </row>
    <row r="24" spans="1:41" ht="12.75" customHeight="1" thickBot="1">
      <c r="A24" s="147" t="s">
        <v>64</v>
      </c>
      <c r="B24" s="152" t="s">
        <v>64</v>
      </c>
      <c r="C24" s="137" t="s">
        <v>144</v>
      </c>
      <c r="D24" s="121">
        <f t="shared" si="0"/>
        <v>0</v>
      </c>
      <c r="E24" s="75"/>
      <c r="F24" s="155"/>
      <c r="G24" s="156"/>
      <c r="H24" s="156"/>
      <c r="I24" s="158"/>
      <c r="J24" s="156"/>
      <c r="K24" s="156"/>
      <c r="L24" s="156"/>
      <c r="M24" s="157"/>
      <c r="N24" s="164">
        <f t="shared" si="1"/>
        <v>0</v>
      </c>
      <c r="O24" s="75"/>
      <c r="P24" s="155"/>
      <c r="Q24" s="156"/>
      <c r="R24" s="156"/>
      <c r="S24" s="158"/>
      <c r="T24" s="156"/>
      <c r="U24" s="156"/>
      <c r="V24" s="156"/>
      <c r="W24" s="157"/>
      <c r="X24" s="76"/>
      <c r="Y24" s="36"/>
      <c r="Z24" s="172"/>
      <c r="AA24" s="177"/>
      <c r="AB24" s="178"/>
      <c r="AC24" s="178"/>
      <c r="AD24" s="178"/>
      <c r="AE24" s="178"/>
      <c r="AF24" s="179"/>
      <c r="AG24" s="180">
        <f t="shared" si="2"/>
        <v>0</v>
      </c>
      <c r="AH24" s="172"/>
      <c r="AI24" s="177"/>
      <c r="AJ24" s="178"/>
      <c r="AK24" s="178"/>
      <c r="AL24" s="178"/>
      <c r="AM24" s="178"/>
      <c r="AN24" s="179"/>
      <c r="AO24" s="180">
        <f t="shared" si="3"/>
        <v>0</v>
      </c>
    </row>
    <row r="25" spans="1:41" ht="12.75" customHeight="1" thickBot="1">
      <c r="A25" s="147" t="s">
        <v>64</v>
      </c>
      <c r="B25" s="150">
        <v>4</v>
      </c>
      <c r="C25" s="134" t="s">
        <v>30</v>
      </c>
      <c r="D25" s="121">
        <f t="shared" si="0"/>
        <v>0</v>
      </c>
      <c r="E25" s="75"/>
      <c r="F25" s="155"/>
      <c r="G25" s="156"/>
      <c r="H25" s="156"/>
      <c r="I25" s="156"/>
      <c r="J25" s="156"/>
      <c r="K25" s="156"/>
      <c r="L25" s="156"/>
      <c r="M25" s="157"/>
      <c r="N25" s="164">
        <f t="shared" si="1"/>
        <v>0</v>
      </c>
      <c r="O25" s="75"/>
      <c r="P25" s="155"/>
      <c r="Q25" s="156"/>
      <c r="R25" s="156"/>
      <c r="S25" s="158"/>
      <c r="T25" s="156"/>
      <c r="U25" s="156"/>
      <c r="V25" s="156"/>
      <c r="W25" s="157"/>
      <c r="X25" s="76"/>
      <c r="Y25" s="36"/>
      <c r="Z25" s="172"/>
      <c r="AA25" s="177"/>
      <c r="AB25" s="178"/>
      <c r="AC25" s="178"/>
      <c r="AD25" s="178"/>
      <c r="AE25" s="178"/>
      <c r="AF25" s="179"/>
      <c r="AG25" s="180">
        <f t="shared" si="2"/>
        <v>0</v>
      </c>
      <c r="AH25" s="172"/>
      <c r="AI25" s="177"/>
      <c r="AJ25" s="178"/>
      <c r="AK25" s="178"/>
      <c r="AL25" s="178"/>
      <c r="AM25" s="178"/>
      <c r="AN25" s="179"/>
      <c r="AO25" s="180">
        <f t="shared" si="3"/>
        <v>0</v>
      </c>
    </row>
    <row r="26" spans="1:41" ht="12.75" customHeight="1" thickBot="1">
      <c r="A26" s="147" t="s">
        <v>64</v>
      </c>
      <c r="B26" s="152" t="s">
        <v>64</v>
      </c>
      <c r="C26" s="135" t="s">
        <v>31</v>
      </c>
      <c r="D26" s="121">
        <f t="shared" si="0"/>
        <v>0</v>
      </c>
      <c r="E26" s="75"/>
      <c r="F26" s="155"/>
      <c r="G26" s="156"/>
      <c r="H26" s="156"/>
      <c r="I26" s="158"/>
      <c r="J26" s="156"/>
      <c r="K26" s="156"/>
      <c r="L26" s="156"/>
      <c r="M26" s="157"/>
      <c r="N26" s="164">
        <f t="shared" si="1"/>
        <v>0</v>
      </c>
      <c r="O26" s="75"/>
      <c r="P26" s="155"/>
      <c r="Q26" s="156"/>
      <c r="R26" s="156"/>
      <c r="S26" s="158"/>
      <c r="T26" s="156"/>
      <c r="U26" s="156"/>
      <c r="V26" s="156"/>
      <c r="W26" s="157"/>
      <c r="X26" s="76"/>
      <c r="Y26" s="36"/>
      <c r="Z26" s="172"/>
      <c r="AA26" s="177"/>
      <c r="AB26" s="178"/>
      <c r="AC26" s="178"/>
      <c r="AD26" s="178"/>
      <c r="AE26" s="178"/>
      <c r="AF26" s="179"/>
      <c r="AG26" s="180">
        <f t="shared" si="2"/>
        <v>0</v>
      </c>
      <c r="AH26" s="172"/>
      <c r="AI26" s="177"/>
      <c r="AJ26" s="178"/>
      <c r="AK26" s="178"/>
      <c r="AL26" s="178"/>
      <c r="AM26" s="178"/>
      <c r="AN26" s="179"/>
      <c r="AO26" s="180">
        <f t="shared" si="3"/>
        <v>0</v>
      </c>
    </row>
    <row r="27" spans="1:41" ht="12.75" customHeight="1" thickBot="1">
      <c r="A27" s="147" t="s">
        <v>64</v>
      </c>
      <c r="B27" s="152" t="s">
        <v>64</v>
      </c>
      <c r="C27" s="135" t="s">
        <v>60</v>
      </c>
      <c r="D27" s="121">
        <f t="shared" si="0"/>
        <v>0</v>
      </c>
      <c r="E27" s="75"/>
      <c r="F27" s="155"/>
      <c r="G27" s="156"/>
      <c r="H27" s="156"/>
      <c r="I27" s="158"/>
      <c r="J27" s="156"/>
      <c r="K27" s="156"/>
      <c r="L27" s="156"/>
      <c r="M27" s="157"/>
      <c r="N27" s="164">
        <f t="shared" si="1"/>
        <v>0</v>
      </c>
      <c r="O27" s="75"/>
      <c r="P27" s="155"/>
      <c r="Q27" s="156"/>
      <c r="R27" s="156"/>
      <c r="S27" s="158"/>
      <c r="T27" s="156"/>
      <c r="U27" s="156"/>
      <c r="V27" s="156"/>
      <c r="W27" s="157"/>
      <c r="X27" s="76"/>
      <c r="Y27" s="36"/>
      <c r="Z27" s="172"/>
      <c r="AA27" s="177"/>
      <c r="AB27" s="178"/>
      <c r="AC27" s="178"/>
      <c r="AD27" s="178"/>
      <c r="AE27" s="178"/>
      <c r="AF27" s="179"/>
      <c r="AG27" s="180">
        <f t="shared" si="2"/>
        <v>0</v>
      </c>
      <c r="AH27" s="172"/>
      <c r="AI27" s="177"/>
      <c r="AJ27" s="178"/>
      <c r="AK27" s="178"/>
      <c r="AL27" s="178"/>
      <c r="AM27" s="178"/>
      <c r="AN27" s="179"/>
      <c r="AO27" s="180">
        <f t="shared" si="3"/>
        <v>0</v>
      </c>
    </row>
    <row r="28" spans="1:41" ht="12.75" customHeight="1" thickBot="1">
      <c r="A28" s="147" t="s">
        <v>64</v>
      </c>
      <c r="B28" s="152" t="s">
        <v>64</v>
      </c>
      <c r="C28" s="135" t="s">
        <v>68</v>
      </c>
      <c r="D28" s="121">
        <f t="shared" si="0"/>
        <v>0</v>
      </c>
      <c r="E28" s="75"/>
      <c r="F28" s="155"/>
      <c r="G28" s="156"/>
      <c r="H28" s="156"/>
      <c r="I28" s="158"/>
      <c r="J28" s="156"/>
      <c r="K28" s="156"/>
      <c r="L28" s="156"/>
      <c r="M28" s="157"/>
      <c r="N28" s="164">
        <f t="shared" si="1"/>
        <v>0</v>
      </c>
      <c r="O28" s="75"/>
      <c r="P28" s="155"/>
      <c r="Q28" s="156"/>
      <c r="R28" s="156"/>
      <c r="S28" s="158"/>
      <c r="T28" s="156"/>
      <c r="U28" s="156"/>
      <c r="V28" s="156"/>
      <c r="W28" s="157"/>
      <c r="X28" s="76"/>
      <c r="Y28" s="36"/>
      <c r="Z28" s="172"/>
      <c r="AA28" s="177"/>
      <c r="AB28" s="178"/>
      <c r="AC28" s="178"/>
      <c r="AD28" s="178"/>
      <c r="AE28" s="178"/>
      <c r="AF28" s="179"/>
      <c r="AG28" s="180">
        <f t="shared" si="2"/>
        <v>0</v>
      </c>
      <c r="AH28" s="172"/>
      <c r="AI28" s="177"/>
      <c r="AJ28" s="178"/>
      <c r="AK28" s="178"/>
      <c r="AL28" s="178"/>
      <c r="AM28" s="178"/>
      <c r="AN28" s="179"/>
      <c r="AO28" s="180">
        <f t="shared" si="3"/>
        <v>0</v>
      </c>
    </row>
    <row r="29" spans="1:41" ht="12.75" customHeight="1" thickBot="1">
      <c r="A29" s="147" t="s">
        <v>64</v>
      </c>
      <c r="B29" s="152" t="s">
        <v>64</v>
      </c>
      <c r="C29" s="135" t="s">
        <v>62</v>
      </c>
      <c r="D29" s="121">
        <f t="shared" si="0"/>
        <v>0</v>
      </c>
      <c r="E29" s="75"/>
      <c r="F29" s="155"/>
      <c r="G29" s="156"/>
      <c r="H29" s="156"/>
      <c r="I29" s="158"/>
      <c r="J29" s="156"/>
      <c r="K29" s="156"/>
      <c r="L29" s="156"/>
      <c r="M29" s="157"/>
      <c r="N29" s="164">
        <f t="shared" si="1"/>
        <v>0</v>
      </c>
      <c r="O29" s="75"/>
      <c r="P29" s="155"/>
      <c r="Q29" s="156"/>
      <c r="R29" s="156"/>
      <c r="S29" s="158"/>
      <c r="T29" s="156"/>
      <c r="U29" s="156"/>
      <c r="V29" s="156"/>
      <c r="W29" s="157"/>
      <c r="X29" s="76"/>
      <c r="Y29" s="36"/>
      <c r="Z29" s="172"/>
      <c r="AA29" s="177"/>
      <c r="AB29" s="178"/>
      <c r="AC29" s="178"/>
      <c r="AD29" s="178"/>
      <c r="AE29" s="178"/>
      <c r="AF29" s="179"/>
      <c r="AG29" s="180">
        <f t="shared" si="2"/>
        <v>0</v>
      </c>
      <c r="AH29" s="172"/>
      <c r="AI29" s="177"/>
      <c r="AJ29" s="178"/>
      <c r="AK29" s="178"/>
      <c r="AL29" s="178"/>
      <c r="AM29" s="178"/>
      <c r="AN29" s="179"/>
      <c r="AO29" s="180">
        <f t="shared" si="3"/>
        <v>0</v>
      </c>
    </row>
    <row r="30" spans="1:41" ht="12.75" customHeight="1" thickBot="1">
      <c r="A30" s="147" t="s">
        <v>64</v>
      </c>
      <c r="B30" s="150">
        <v>16</v>
      </c>
      <c r="C30" s="135" t="s">
        <v>69</v>
      </c>
      <c r="D30" s="121">
        <f t="shared" si="0"/>
        <v>0</v>
      </c>
      <c r="E30" s="75"/>
      <c r="F30" s="155"/>
      <c r="G30" s="156"/>
      <c r="H30" s="156"/>
      <c r="I30" s="158"/>
      <c r="J30" s="156"/>
      <c r="K30" s="156"/>
      <c r="L30" s="156"/>
      <c r="M30" s="157"/>
      <c r="N30" s="164">
        <f t="shared" si="1"/>
        <v>0</v>
      </c>
      <c r="O30" s="75"/>
      <c r="P30" s="155"/>
      <c r="Q30" s="156"/>
      <c r="R30" s="156"/>
      <c r="S30" s="158"/>
      <c r="T30" s="156"/>
      <c r="U30" s="156"/>
      <c r="V30" s="156"/>
      <c r="W30" s="157"/>
      <c r="X30" s="76"/>
      <c r="Y30" s="36"/>
      <c r="Z30" s="172"/>
      <c r="AA30" s="177"/>
      <c r="AB30" s="178"/>
      <c r="AC30" s="178"/>
      <c r="AD30" s="178"/>
      <c r="AE30" s="178"/>
      <c r="AF30" s="179"/>
      <c r="AG30" s="180">
        <f t="shared" si="2"/>
        <v>0</v>
      </c>
      <c r="AH30" s="172"/>
      <c r="AI30" s="177"/>
      <c r="AJ30" s="178"/>
      <c r="AK30" s="178"/>
      <c r="AL30" s="178"/>
      <c r="AM30" s="178"/>
      <c r="AN30" s="179"/>
      <c r="AO30" s="180">
        <f t="shared" si="3"/>
        <v>0</v>
      </c>
    </row>
    <row r="31" spans="1:41" ht="12.75" customHeight="1" thickBot="1">
      <c r="A31" s="147" t="s">
        <v>64</v>
      </c>
      <c r="B31" s="150">
        <v>18</v>
      </c>
      <c r="C31" s="135" t="s">
        <v>28</v>
      </c>
      <c r="D31" s="121">
        <f t="shared" si="0"/>
        <v>0</v>
      </c>
      <c r="E31" s="75"/>
      <c r="F31" s="155"/>
      <c r="G31" s="156"/>
      <c r="H31" s="156"/>
      <c r="I31" s="158"/>
      <c r="J31" s="156"/>
      <c r="K31" s="156"/>
      <c r="L31" s="156"/>
      <c r="M31" s="157"/>
      <c r="N31" s="164">
        <f t="shared" si="1"/>
        <v>0</v>
      </c>
      <c r="O31" s="75"/>
      <c r="P31" s="155"/>
      <c r="Q31" s="156"/>
      <c r="R31" s="156"/>
      <c r="S31" s="158"/>
      <c r="T31" s="156"/>
      <c r="U31" s="156"/>
      <c r="V31" s="156"/>
      <c r="W31" s="157"/>
      <c r="X31" s="76"/>
      <c r="Y31" s="36"/>
      <c r="Z31" s="172"/>
      <c r="AA31" s="177"/>
      <c r="AB31" s="178"/>
      <c r="AC31" s="178"/>
      <c r="AD31" s="178"/>
      <c r="AE31" s="178"/>
      <c r="AF31" s="179"/>
      <c r="AG31" s="180">
        <f t="shared" si="2"/>
        <v>0</v>
      </c>
      <c r="AH31" s="172"/>
      <c r="AI31" s="177"/>
      <c r="AJ31" s="178"/>
      <c r="AK31" s="178"/>
      <c r="AL31" s="178"/>
      <c r="AM31" s="178"/>
      <c r="AN31" s="179"/>
      <c r="AO31" s="180">
        <f t="shared" si="3"/>
        <v>0</v>
      </c>
    </row>
    <row r="32" spans="1:41" ht="12.75" customHeight="1" thickBot="1">
      <c r="A32" s="147" t="s">
        <v>64</v>
      </c>
      <c r="B32" s="150">
        <v>18</v>
      </c>
      <c r="C32" s="135" t="s">
        <v>131</v>
      </c>
      <c r="D32" s="121">
        <f t="shared" si="0"/>
        <v>0</v>
      </c>
      <c r="E32" s="75"/>
      <c r="F32" s="155"/>
      <c r="G32" s="156"/>
      <c r="H32" s="156"/>
      <c r="I32" s="158"/>
      <c r="J32" s="156"/>
      <c r="K32" s="156"/>
      <c r="L32" s="156"/>
      <c r="M32" s="157"/>
      <c r="N32" s="164">
        <f t="shared" si="1"/>
        <v>0</v>
      </c>
      <c r="O32" s="75"/>
      <c r="P32" s="155"/>
      <c r="Q32" s="156"/>
      <c r="R32" s="156"/>
      <c r="S32" s="158"/>
      <c r="T32" s="156"/>
      <c r="U32" s="156"/>
      <c r="V32" s="156"/>
      <c r="W32" s="157"/>
      <c r="X32" s="76"/>
      <c r="Y32" s="36"/>
      <c r="Z32" s="172"/>
      <c r="AA32" s="181"/>
      <c r="AB32" s="182"/>
      <c r="AC32" s="182"/>
      <c r="AD32" s="182"/>
      <c r="AE32" s="182"/>
      <c r="AF32" s="183"/>
      <c r="AG32" s="180">
        <f t="shared" si="2"/>
        <v>0</v>
      </c>
      <c r="AH32" s="172"/>
      <c r="AI32" s="181"/>
      <c r="AJ32" s="182"/>
      <c r="AK32" s="182"/>
      <c r="AL32" s="182"/>
      <c r="AM32" s="182"/>
      <c r="AN32" s="183"/>
      <c r="AO32" s="180">
        <f t="shared" si="3"/>
        <v>0</v>
      </c>
    </row>
    <row r="33" spans="1:41" ht="12.75" customHeight="1" thickBot="1">
      <c r="A33" s="147" t="s">
        <v>64</v>
      </c>
      <c r="B33" s="150">
        <v>21</v>
      </c>
      <c r="C33" s="137" t="s">
        <v>37</v>
      </c>
      <c r="D33" s="121">
        <f t="shared" si="0"/>
        <v>0</v>
      </c>
      <c r="E33" s="75"/>
      <c r="F33" s="155"/>
      <c r="G33" s="156"/>
      <c r="H33" s="156"/>
      <c r="I33" s="158"/>
      <c r="J33" s="156"/>
      <c r="K33" s="156"/>
      <c r="L33" s="156"/>
      <c r="M33" s="157"/>
      <c r="N33" s="164">
        <f t="shared" si="1"/>
        <v>0</v>
      </c>
      <c r="O33" s="75"/>
      <c r="P33" s="155"/>
      <c r="Q33" s="156"/>
      <c r="R33" s="156"/>
      <c r="S33" s="158"/>
      <c r="T33" s="156"/>
      <c r="U33" s="156"/>
      <c r="V33" s="156"/>
      <c r="W33" s="157"/>
      <c r="X33" s="76"/>
      <c r="Y33" s="36"/>
      <c r="Z33" s="172"/>
      <c r="AA33" s="181"/>
      <c r="AB33" s="182"/>
      <c r="AC33" s="182"/>
      <c r="AD33" s="182"/>
      <c r="AE33" s="182"/>
      <c r="AF33" s="183"/>
      <c r="AG33" s="180">
        <f t="shared" si="2"/>
        <v>0</v>
      </c>
      <c r="AH33" s="172"/>
      <c r="AI33" s="181"/>
      <c r="AJ33" s="182"/>
      <c r="AK33" s="182"/>
      <c r="AL33" s="182"/>
      <c r="AM33" s="182"/>
      <c r="AN33" s="183"/>
      <c r="AO33" s="180">
        <f t="shared" si="3"/>
        <v>0</v>
      </c>
    </row>
    <row r="34" spans="1:41" ht="12.75" customHeight="1" thickBot="1">
      <c r="A34" s="147" t="s">
        <v>64</v>
      </c>
      <c r="B34" s="150">
        <v>14</v>
      </c>
      <c r="C34" s="135" t="s">
        <v>23</v>
      </c>
      <c r="D34" s="121">
        <f t="shared" si="0"/>
        <v>0</v>
      </c>
      <c r="E34" s="75"/>
      <c r="F34" s="155"/>
      <c r="G34" s="156"/>
      <c r="H34" s="156"/>
      <c r="I34" s="156"/>
      <c r="J34" s="156"/>
      <c r="K34" s="156"/>
      <c r="L34" s="156"/>
      <c r="M34" s="157"/>
      <c r="N34" s="164">
        <f t="shared" si="1"/>
        <v>0</v>
      </c>
      <c r="O34" s="75"/>
      <c r="P34" s="155"/>
      <c r="Q34" s="156"/>
      <c r="R34" s="156"/>
      <c r="S34" s="158"/>
      <c r="T34" s="156"/>
      <c r="U34" s="156"/>
      <c r="V34" s="156"/>
      <c r="W34" s="157"/>
      <c r="X34" s="76"/>
      <c r="Y34" s="36"/>
      <c r="Z34" s="172"/>
      <c r="AA34" s="181"/>
      <c r="AB34" s="182"/>
      <c r="AC34" s="182"/>
      <c r="AD34" s="182"/>
      <c r="AE34" s="182"/>
      <c r="AF34" s="188"/>
      <c r="AG34" s="186">
        <f t="shared" si="2"/>
        <v>0</v>
      </c>
      <c r="AH34" s="172"/>
      <c r="AI34" s="181"/>
      <c r="AJ34" s="182"/>
      <c r="AK34" s="182"/>
      <c r="AL34" s="182"/>
      <c r="AM34" s="182"/>
      <c r="AN34" s="188"/>
      <c r="AO34" s="186">
        <f t="shared" si="3"/>
        <v>0</v>
      </c>
    </row>
    <row r="35" spans="1:41" ht="12.75" customHeight="1" thickBot="1">
      <c r="A35" s="147" t="s">
        <v>64</v>
      </c>
      <c r="B35" s="152" t="s">
        <v>64</v>
      </c>
      <c r="C35" s="135" t="s">
        <v>52</v>
      </c>
      <c r="D35" s="121">
        <f t="shared" si="0"/>
        <v>0</v>
      </c>
      <c r="E35" s="75"/>
      <c r="F35" s="155"/>
      <c r="G35" s="156"/>
      <c r="H35" s="156"/>
      <c r="I35" s="158"/>
      <c r="J35" s="156"/>
      <c r="K35" s="156"/>
      <c r="L35" s="156"/>
      <c r="M35" s="157"/>
      <c r="N35" s="164">
        <f t="shared" si="1"/>
        <v>0</v>
      </c>
      <c r="O35" s="75"/>
      <c r="P35" s="155"/>
      <c r="Q35" s="156"/>
      <c r="R35" s="156"/>
      <c r="S35" s="158"/>
      <c r="T35" s="156"/>
      <c r="U35" s="156"/>
      <c r="V35" s="156"/>
      <c r="W35" s="157"/>
      <c r="X35" s="76"/>
      <c r="Y35" s="36"/>
      <c r="Z35" s="172"/>
      <c r="AA35" s="177"/>
      <c r="AB35" s="178"/>
      <c r="AC35" s="178"/>
      <c r="AD35" s="178"/>
      <c r="AE35" s="178"/>
      <c r="AF35" s="189"/>
      <c r="AG35" s="186">
        <f t="shared" si="2"/>
        <v>0</v>
      </c>
      <c r="AH35" s="172"/>
      <c r="AI35" s="177"/>
      <c r="AJ35" s="178"/>
      <c r="AK35" s="178"/>
      <c r="AL35" s="178"/>
      <c r="AM35" s="178"/>
      <c r="AN35" s="189"/>
      <c r="AO35" s="186">
        <f t="shared" si="3"/>
        <v>0</v>
      </c>
    </row>
    <row r="36" spans="1:41" ht="15.75" thickBot="1">
      <c r="A36" s="148" t="s">
        <v>64</v>
      </c>
      <c r="B36" s="153" t="s">
        <v>64</v>
      </c>
      <c r="C36" s="143" t="s">
        <v>53</v>
      </c>
      <c r="D36" s="121">
        <f t="shared" si="0"/>
        <v>0</v>
      </c>
      <c r="E36" s="75"/>
      <c r="F36" s="159"/>
      <c r="G36" s="160"/>
      <c r="H36" s="160"/>
      <c r="I36" s="161"/>
      <c r="J36" s="160"/>
      <c r="K36" s="160"/>
      <c r="L36" s="160"/>
      <c r="M36" s="162"/>
      <c r="N36" s="165">
        <f t="shared" si="1"/>
        <v>0</v>
      </c>
      <c r="O36" s="75"/>
      <c r="P36" s="159"/>
      <c r="Q36" s="160"/>
      <c r="R36" s="160"/>
      <c r="S36" s="161"/>
      <c r="T36" s="160"/>
      <c r="U36" s="160"/>
      <c r="V36" s="160"/>
      <c r="W36" s="162"/>
      <c r="X36" s="76"/>
      <c r="Y36" s="44"/>
      <c r="Z36" s="172"/>
      <c r="AA36" s="184"/>
      <c r="AB36" s="185"/>
      <c r="AC36" s="185"/>
      <c r="AD36" s="185"/>
      <c r="AE36" s="185"/>
      <c r="AF36" s="190"/>
      <c r="AG36" s="187">
        <f t="shared" si="2"/>
        <v>0</v>
      </c>
      <c r="AH36" s="172"/>
      <c r="AI36" s="184"/>
      <c r="AJ36" s="185"/>
      <c r="AK36" s="185"/>
      <c r="AL36" s="185"/>
      <c r="AM36" s="185"/>
      <c r="AN36" s="190"/>
      <c r="AO36" s="187">
        <f t="shared" si="3"/>
        <v>0</v>
      </c>
    </row>
    <row r="37" spans="2:23" ht="15">
      <c r="B37" s="142"/>
      <c r="C37" s="141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42895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9">
    <mergeCell ref="Z1:Z2"/>
    <mergeCell ref="AB1:AH2"/>
    <mergeCell ref="AJ1:AP2"/>
    <mergeCell ref="B1:B3"/>
    <mergeCell ref="C1:C3"/>
    <mergeCell ref="E1:E2"/>
    <mergeCell ref="G1:N2"/>
    <mergeCell ref="O1:O3"/>
    <mergeCell ref="Q1:X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Y46"/>
  <sheetViews>
    <sheetView zoomScalePageLayoutView="0" workbookViewId="0" topLeftCell="A1">
      <selection activeCell="BB14" sqref="BB14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28" customWidth="1"/>
    <col min="43" max="48" width="5.7109375" style="28" customWidth="1"/>
    <col min="49" max="49" width="6.421875" style="28" bestFit="1" customWidth="1"/>
    <col min="50" max="50" width="2.7109375" style="10" customWidth="1"/>
    <col min="51" max="51" width="9.28125" style="28" customWidth="1"/>
    <col min="52" max="16384" width="11.421875" style="28" customWidth="1"/>
  </cols>
  <sheetData>
    <row r="1" spans="1:51" ht="12.75" customHeight="1">
      <c r="A1" s="298">
        <v>2017</v>
      </c>
      <c r="B1" s="301">
        <v>2016</v>
      </c>
      <c r="C1" s="103" t="s">
        <v>57</v>
      </c>
      <c r="D1" s="304" t="s">
        <v>0</v>
      </c>
      <c r="E1" s="78"/>
      <c r="F1" s="306" t="s">
        <v>105</v>
      </c>
      <c r="G1" s="306"/>
      <c r="H1" s="306"/>
      <c r="I1" s="306"/>
      <c r="J1" s="306"/>
      <c r="K1" s="306"/>
      <c r="L1" s="306"/>
      <c r="M1" s="307"/>
      <c r="N1" s="312" t="s">
        <v>0</v>
      </c>
      <c r="O1" s="78"/>
      <c r="P1" s="306" t="s">
        <v>123</v>
      </c>
      <c r="Q1" s="306"/>
      <c r="R1" s="306"/>
      <c r="S1" s="306"/>
      <c r="T1" s="306"/>
      <c r="U1" s="306"/>
      <c r="V1" s="306"/>
      <c r="W1" s="307"/>
      <c r="X1" s="76"/>
      <c r="Y1" s="310" t="s">
        <v>89</v>
      </c>
      <c r="Z1" s="166"/>
      <c r="AA1" s="315" t="s">
        <v>219</v>
      </c>
      <c r="AB1" s="316"/>
      <c r="AC1" s="316"/>
      <c r="AD1" s="316"/>
      <c r="AE1" s="316"/>
      <c r="AF1" s="316"/>
      <c r="AG1" s="317"/>
      <c r="AH1" s="166"/>
      <c r="AI1" s="315" t="s">
        <v>271</v>
      </c>
      <c r="AJ1" s="316"/>
      <c r="AK1" s="316"/>
      <c r="AL1" s="316"/>
      <c r="AM1" s="316"/>
      <c r="AN1" s="316"/>
      <c r="AO1" s="317"/>
      <c r="AP1" s="166"/>
      <c r="AQ1" s="315" t="s">
        <v>124</v>
      </c>
      <c r="AR1" s="316"/>
      <c r="AS1" s="316"/>
      <c r="AT1" s="316"/>
      <c r="AU1" s="316"/>
      <c r="AV1" s="316"/>
      <c r="AW1" s="317"/>
      <c r="AX1" s="76"/>
      <c r="AY1" s="310" t="s">
        <v>337</v>
      </c>
    </row>
    <row r="2" spans="1:51" ht="20.25" customHeight="1" thickBot="1">
      <c r="A2" s="299"/>
      <c r="B2" s="302"/>
      <c r="C2" s="104" t="s">
        <v>61</v>
      </c>
      <c r="D2" s="305"/>
      <c r="E2" s="79"/>
      <c r="F2" s="308"/>
      <c r="G2" s="308"/>
      <c r="H2" s="308"/>
      <c r="I2" s="308"/>
      <c r="J2" s="308"/>
      <c r="K2" s="308"/>
      <c r="L2" s="308"/>
      <c r="M2" s="309"/>
      <c r="N2" s="313"/>
      <c r="O2" s="79"/>
      <c r="P2" s="308"/>
      <c r="Q2" s="308"/>
      <c r="R2" s="308"/>
      <c r="S2" s="308"/>
      <c r="T2" s="308"/>
      <c r="U2" s="308"/>
      <c r="V2" s="308"/>
      <c r="W2" s="309"/>
      <c r="X2" s="76"/>
      <c r="Y2" s="311"/>
      <c r="Z2" s="77"/>
      <c r="AA2" s="318"/>
      <c r="AB2" s="319"/>
      <c r="AC2" s="319"/>
      <c r="AD2" s="319"/>
      <c r="AE2" s="319"/>
      <c r="AF2" s="319"/>
      <c r="AG2" s="320"/>
      <c r="AH2" s="77"/>
      <c r="AI2" s="318"/>
      <c r="AJ2" s="319"/>
      <c r="AK2" s="319"/>
      <c r="AL2" s="319"/>
      <c r="AM2" s="319"/>
      <c r="AN2" s="319"/>
      <c r="AO2" s="320"/>
      <c r="AP2" s="77"/>
      <c r="AQ2" s="318"/>
      <c r="AR2" s="319"/>
      <c r="AS2" s="319"/>
      <c r="AT2" s="319"/>
      <c r="AU2" s="319"/>
      <c r="AV2" s="319"/>
      <c r="AW2" s="320"/>
      <c r="AX2" s="76"/>
      <c r="AY2" s="311"/>
    </row>
    <row r="3" spans="1:51" ht="13.5" customHeight="1" thickBot="1">
      <c r="A3" s="300"/>
      <c r="B3" s="303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4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7"/>
      <c r="AA3" s="168" t="s">
        <v>17</v>
      </c>
      <c r="AB3" s="169" t="s">
        <v>18</v>
      </c>
      <c r="AC3" s="169" t="s">
        <v>19</v>
      </c>
      <c r="AD3" s="169" t="s">
        <v>20</v>
      </c>
      <c r="AE3" s="170" t="s">
        <v>220</v>
      </c>
      <c r="AF3" s="170" t="s">
        <v>221</v>
      </c>
      <c r="AG3" s="171" t="s">
        <v>0</v>
      </c>
      <c r="AH3" s="167"/>
      <c r="AI3" s="168" t="s">
        <v>17</v>
      </c>
      <c r="AJ3" s="169" t="s">
        <v>18</v>
      </c>
      <c r="AK3" s="169" t="s">
        <v>19</v>
      </c>
      <c r="AL3" s="169" t="s">
        <v>20</v>
      </c>
      <c r="AM3" s="170" t="s">
        <v>220</v>
      </c>
      <c r="AN3" s="170" t="s">
        <v>221</v>
      </c>
      <c r="AO3" s="171" t="s">
        <v>0</v>
      </c>
      <c r="AP3" s="167"/>
      <c r="AQ3" s="168" t="s">
        <v>17</v>
      </c>
      <c r="AR3" s="169" t="s">
        <v>18</v>
      </c>
      <c r="AS3" s="169" t="s">
        <v>19</v>
      </c>
      <c r="AT3" s="169" t="s">
        <v>20</v>
      </c>
      <c r="AU3" s="170" t="s">
        <v>220</v>
      </c>
      <c r="AV3" s="170" t="s">
        <v>221</v>
      </c>
      <c r="AW3" s="171" t="s">
        <v>0</v>
      </c>
      <c r="AX3" s="76"/>
      <c r="AY3" s="42" t="s">
        <v>0</v>
      </c>
    </row>
    <row r="4" spans="1:51" ht="12.75" customHeight="1" thickBot="1">
      <c r="A4" s="144">
        <v>1</v>
      </c>
      <c r="B4" s="149">
        <v>2</v>
      </c>
      <c r="C4" s="133" t="s">
        <v>34</v>
      </c>
      <c r="D4" s="121">
        <f aca="true" t="shared" si="0" ref="D4:D36">SUM(Y4+AG4+AO4+AW4+AY4)</f>
        <v>274</v>
      </c>
      <c r="E4" s="75"/>
      <c r="F4" s="198">
        <v>10</v>
      </c>
      <c r="G4" s="196">
        <v>1</v>
      </c>
      <c r="H4" s="196">
        <v>4</v>
      </c>
      <c r="I4" s="196">
        <v>1</v>
      </c>
      <c r="J4" s="196">
        <v>1</v>
      </c>
      <c r="K4" s="196">
        <v>1</v>
      </c>
      <c r="L4" s="196">
        <v>1</v>
      </c>
      <c r="M4" s="70"/>
      <c r="N4" s="163">
        <f aca="true" t="shared" si="1" ref="N4:N36">SUM(F4:M4)</f>
        <v>19</v>
      </c>
      <c r="O4" s="75"/>
      <c r="P4" s="154">
        <v>89</v>
      </c>
      <c r="Q4" s="68">
        <v>56</v>
      </c>
      <c r="R4" s="68">
        <v>26</v>
      </c>
      <c r="S4" s="69">
        <v>28</v>
      </c>
      <c r="T4" s="68">
        <v>3</v>
      </c>
      <c r="U4" s="68">
        <v>16</v>
      </c>
      <c r="V4" s="68">
        <v>2</v>
      </c>
      <c r="W4" s="70"/>
      <c r="X4" s="76"/>
      <c r="Y4" s="40">
        <v>5</v>
      </c>
      <c r="Z4" s="172"/>
      <c r="AA4" s="173">
        <v>45</v>
      </c>
      <c r="AB4" s="174">
        <v>15</v>
      </c>
      <c r="AC4" s="174">
        <v>2</v>
      </c>
      <c r="AD4" s="174"/>
      <c r="AE4" s="174">
        <v>1</v>
      </c>
      <c r="AF4" s="175">
        <v>6</v>
      </c>
      <c r="AG4" s="176">
        <f aca="true" t="shared" si="2" ref="AG4:AG36">SUM(AA4:AF4)</f>
        <v>69</v>
      </c>
      <c r="AH4" s="172"/>
      <c r="AI4" s="173">
        <v>43</v>
      </c>
      <c r="AJ4" s="174">
        <v>20</v>
      </c>
      <c r="AK4" s="174">
        <v>11</v>
      </c>
      <c r="AL4" s="174">
        <v>20</v>
      </c>
      <c r="AM4" s="174">
        <v>2</v>
      </c>
      <c r="AN4" s="175">
        <v>8</v>
      </c>
      <c r="AO4" s="176">
        <f aca="true" t="shared" si="3" ref="AO4:AO36">SUM(AI4:AN4)</f>
        <v>104</v>
      </c>
      <c r="AP4" s="172"/>
      <c r="AQ4" s="173">
        <v>24</v>
      </c>
      <c r="AR4" s="174">
        <v>1</v>
      </c>
      <c r="AS4" s="174">
        <v>1</v>
      </c>
      <c r="AT4" s="174">
        <v>8</v>
      </c>
      <c r="AU4" s="174">
        <v>1</v>
      </c>
      <c r="AV4" s="175">
        <v>1</v>
      </c>
      <c r="AW4" s="176">
        <f aca="true" t="shared" si="4" ref="AW4:AW36">SUM(AQ4:AV4)</f>
        <v>36</v>
      </c>
      <c r="AX4" s="76"/>
      <c r="AY4" s="40">
        <v>60</v>
      </c>
    </row>
    <row r="5" spans="1:51" ht="12.75" customHeight="1" thickBot="1">
      <c r="A5" s="145">
        <v>2</v>
      </c>
      <c r="B5" s="150">
        <v>1</v>
      </c>
      <c r="C5" s="134" t="s">
        <v>65</v>
      </c>
      <c r="D5" s="121">
        <f t="shared" si="0"/>
        <v>203</v>
      </c>
      <c r="E5" s="75"/>
      <c r="F5" s="199">
        <v>1</v>
      </c>
      <c r="G5" s="197">
        <v>1</v>
      </c>
      <c r="H5" s="197">
        <v>6</v>
      </c>
      <c r="I5" s="156"/>
      <c r="J5" s="197">
        <v>4</v>
      </c>
      <c r="K5" s="156"/>
      <c r="L5" s="156"/>
      <c r="M5" s="157"/>
      <c r="N5" s="164">
        <f t="shared" si="1"/>
        <v>12</v>
      </c>
      <c r="O5" s="75"/>
      <c r="P5" s="155">
        <v>7</v>
      </c>
      <c r="Q5" s="156">
        <v>1</v>
      </c>
      <c r="R5" s="156">
        <v>78</v>
      </c>
      <c r="S5" s="158"/>
      <c r="T5" s="156">
        <v>72</v>
      </c>
      <c r="U5" s="156"/>
      <c r="V5" s="156"/>
      <c r="W5" s="157"/>
      <c r="X5" s="76"/>
      <c r="Y5" s="36">
        <v>22</v>
      </c>
      <c r="Z5" s="172"/>
      <c r="AA5" s="177">
        <v>6</v>
      </c>
      <c r="AB5" s="178">
        <v>1</v>
      </c>
      <c r="AC5" s="178">
        <v>23</v>
      </c>
      <c r="AD5" s="178"/>
      <c r="AE5" s="178">
        <v>17</v>
      </c>
      <c r="AF5" s="179"/>
      <c r="AG5" s="180">
        <f t="shared" si="2"/>
        <v>47</v>
      </c>
      <c r="AH5" s="172"/>
      <c r="AI5" s="177">
        <v>8</v>
      </c>
      <c r="AJ5" s="178"/>
      <c r="AK5" s="178">
        <v>37</v>
      </c>
      <c r="AL5" s="178"/>
      <c r="AM5" s="178">
        <v>16</v>
      </c>
      <c r="AN5" s="179"/>
      <c r="AO5" s="180">
        <f t="shared" si="3"/>
        <v>61</v>
      </c>
      <c r="AP5" s="172"/>
      <c r="AQ5" s="177">
        <v>1</v>
      </c>
      <c r="AR5" s="178"/>
      <c r="AS5" s="178">
        <v>16</v>
      </c>
      <c r="AT5" s="178"/>
      <c r="AU5" s="178">
        <v>16</v>
      </c>
      <c r="AV5" s="179"/>
      <c r="AW5" s="180">
        <f t="shared" si="4"/>
        <v>33</v>
      </c>
      <c r="AX5" s="76"/>
      <c r="AY5" s="36">
        <v>40</v>
      </c>
    </row>
    <row r="6" spans="1:51" ht="12.75" customHeight="1" thickBot="1">
      <c r="A6" s="145">
        <v>3</v>
      </c>
      <c r="B6" s="150">
        <v>3</v>
      </c>
      <c r="C6" s="134" t="s">
        <v>70</v>
      </c>
      <c r="D6" s="121">
        <f t="shared" si="0"/>
        <v>95</v>
      </c>
      <c r="E6" s="75"/>
      <c r="F6" s="199">
        <v>5</v>
      </c>
      <c r="G6" s="197">
        <v>1</v>
      </c>
      <c r="H6" s="197">
        <v>3</v>
      </c>
      <c r="I6" s="156"/>
      <c r="J6" s="197">
        <v>3</v>
      </c>
      <c r="K6" s="156"/>
      <c r="L6" s="156"/>
      <c r="M6" s="157"/>
      <c r="N6" s="164">
        <f t="shared" si="1"/>
        <v>12</v>
      </c>
      <c r="O6" s="75"/>
      <c r="P6" s="155">
        <v>3</v>
      </c>
      <c r="Q6" s="156">
        <v>15</v>
      </c>
      <c r="R6" s="156">
        <v>5</v>
      </c>
      <c r="S6" s="158"/>
      <c r="T6" s="156">
        <v>47</v>
      </c>
      <c r="U6" s="156"/>
      <c r="V6" s="156"/>
      <c r="W6" s="157"/>
      <c r="X6" s="76"/>
      <c r="Y6" s="36">
        <v>5</v>
      </c>
      <c r="Z6" s="172"/>
      <c r="AA6" s="177">
        <v>2</v>
      </c>
      <c r="AB6" s="178"/>
      <c r="AC6" s="178">
        <v>1</v>
      </c>
      <c r="AD6" s="178"/>
      <c r="AE6" s="178">
        <v>9</v>
      </c>
      <c r="AF6" s="179"/>
      <c r="AG6" s="180">
        <f t="shared" si="2"/>
        <v>12</v>
      </c>
      <c r="AH6" s="172"/>
      <c r="AI6" s="177">
        <v>14</v>
      </c>
      <c r="AJ6" s="178">
        <v>15</v>
      </c>
      <c r="AK6" s="178">
        <v>11</v>
      </c>
      <c r="AL6" s="178"/>
      <c r="AM6" s="178">
        <v>4</v>
      </c>
      <c r="AN6" s="179"/>
      <c r="AO6" s="180">
        <f t="shared" si="3"/>
        <v>44</v>
      </c>
      <c r="AP6" s="172"/>
      <c r="AQ6" s="177">
        <v>1</v>
      </c>
      <c r="AR6" s="178"/>
      <c r="AS6" s="178">
        <v>1</v>
      </c>
      <c r="AT6" s="178"/>
      <c r="AU6" s="178">
        <v>12</v>
      </c>
      <c r="AV6" s="179"/>
      <c r="AW6" s="180">
        <f t="shared" si="4"/>
        <v>14</v>
      </c>
      <c r="AX6" s="76"/>
      <c r="AY6" s="36">
        <v>20</v>
      </c>
    </row>
    <row r="7" spans="1:51" ht="12.75" customHeight="1" thickBot="1">
      <c r="A7" s="145">
        <v>4</v>
      </c>
      <c r="B7" s="150">
        <v>6</v>
      </c>
      <c r="C7" s="135" t="s">
        <v>85</v>
      </c>
      <c r="D7" s="121">
        <f t="shared" si="0"/>
        <v>86</v>
      </c>
      <c r="E7" s="75"/>
      <c r="F7" s="155"/>
      <c r="G7" s="156"/>
      <c r="H7" s="197">
        <v>1</v>
      </c>
      <c r="I7" s="156"/>
      <c r="J7" s="197">
        <v>1</v>
      </c>
      <c r="K7" s="197">
        <v>1</v>
      </c>
      <c r="L7" s="156"/>
      <c r="M7" s="157"/>
      <c r="N7" s="164">
        <f t="shared" si="1"/>
        <v>3</v>
      </c>
      <c r="O7" s="75"/>
      <c r="P7" s="155"/>
      <c r="Q7" s="156"/>
      <c r="R7" s="156">
        <v>2</v>
      </c>
      <c r="S7" s="158"/>
      <c r="T7" s="156">
        <v>82</v>
      </c>
      <c r="U7" s="156">
        <v>1</v>
      </c>
      <c r="V7" s="156"/>
      <c r="W7" s="157"/>
      <c r="X7" s="76"/>
      <c r="Y7" s="36">
        <v>9</v>
      </c>
      <c r="Z7" s="172"/>
      <c r="AA7" s="177"/>
      <c r="AB7" s="178"/>
      <c r="AC7" s="178">
        <v>1</v>
      </c>
      <c r="AD7" s="178"/>
      <c r="AE7" s="178">
        <v>1</v>
      </c>
      <c r="AF7" s="179"/>
      <c r="AG7" s="180">
        <f t="shared" si="2"/>
        <v>2</v>
      </c>
      <c r="AH7" s="172"/>
      <c r="AI7" s="177"/>
      <c r="AJ7" s="178"/>
      <c r="AK7" s="178">
        <v>1</v>
      </c>
      <c r="AL7" s="178"/>
      <c r="AM7" s="178">
        <v>23</v>
      </c>
      <c r="AN7" s="179">
        <v>1</v>
      </c>
      <c r="AO7" s="180">
        <f t="shared" si="3"/>
        <v>25</v>
      </c>
      <c r="AP7" s="172"/>
      <c r="AQ7" s="177"/>
      <c r="AR7" s="178"/>
      <c r="AS7" s="178"/>
      <c r="AT7" s="178"/>
      <c r="AU7" s="178">
        <v>30</v>
      </c>
      <c r="AV7" s="179"/>
      <c r="AW7" s="180">
        <f t="shared" si="4"/>
        <v>30</v>
      </c>
      <c r="AX7" s="76"/>
      <c r="AY7" s="36">
        <v>20</v>
      </c>
    </row>
    <row r="8" spans="1:51" ht="12.75" customHeight="1" thickBot="1">
      <c r="A8" s="145">
        <v>5</v>
      </c>
      <c r="B8" s="150">
        <v>5</v>
      </c>
      <c r="C8" s="134" t="s">
        <v>24</v>
      </c>
      <c r="D8" s="121">
        <f t="shared" si="0"/>
        <v>76</v>
      </c>
      <c r="E8" s="75"/>
      <c r="F8" s="155"/>
      <c r="G8" s="156"/>
      <c r="H8" s="156"/>
      <c r="I8" s="156"/>
      <c r="J8" s="197">
        <v>1</v>
      </c>
      <c r="K8" s="156"/>
      <c r="L8" s="197">
        <v>1</v>
      </c>
      <c r="M8" s="157"/>
      <c r="N8" s="164">
        <f t="shared" si="1"/>
        <v>2</v>
      </c>
      <c r="O8" s="75"/>
      <c r="P8" s="155"/>
      <c r="Q8" s="156"/>
      <c r="R8" s="156"/>
      <c r="S8" s="158"/>
      <c r="T8" s="156">
        <v>75</v>
      </c>
      <c r="U8" s="156"/>
      <c r="V8" s="156">
        <v>1</v>
      </c>
      <c r="W8" s="157"/>
      <c r="X8" s="76"/>
      <c r="Y8" s="36">
        <v>4</v>
      </c>
      <c r="Z8" s="172"/>
      <c r="AA8" s="177"/>
      <c r="AB8" s="178"/>
      <c r="AC8" s="178"/>
      <c r="AD8" s="178"/>
      <c r="AE8" s="178">
        <v>20</v>
      </c>
      <c r="AF8" s="179"/>
      <c r="AG8" s="180">
        <f t="shared" si="2"/>
        <v>20</v>
      </c>
      <c r="AH8" s="172"/>
      <c r="AI8" s="177"/>
      <c r="AJ8" s="178"/>
      <c r="AK8" s="178"/>
      <c r="AL8" s="178"/>
      <c r="AM8" s="178">
        <v>12</v>
      </c>
      <c r="AN8" s="179"/>
      <c r="AO8" s="180">
        <f t="shared" si="3"/>
        <v>12</v>
      </c>
      <c r="AP8" s="172"/>
      <c r="AQ8" s="177"/>
      <c r="AR8" s="178"/>
      <c r="AS8" s="178"/>
      <c r="AT8" s="178"/>
      <c r="AU8" s="178">
        <v>20</v>
      </c>
      <c r="AV8" s="179"/>
      <c r="AW8" s="180">
        <f t="shared" si="4"/>
        <v>20</v>
      </c>
      <c r="AX8" s="76"/>
      <c r="AY8" s="36">
        <v>20</v>
      </c>
    </row>
    <row r="9" spans="1:51" ht="12.75" customHeight="1" thickBot="1">
      <c r="A9" s="145">
        <v>6</v>
      </c>
      <c r="B9" s="150">
        <v>15</v>
      </c>
      <c r="C9" s="135" t="s">
        <v>21</v>
      </c>
      <c r="D9" s="121">
        <f t="shared" si="0"/>
        <v>53</v>
      </c>
      <c r="E9" s="75"/>
      <c r="F9" s="155"/>
      <c r="G9" s="156"/>
      <c r="H9" s="197">
        <v>1</v>
      </c>
      <c r="I9" s="158"/>
      <c r="J9" s="197">
        <v>1</v>
      </c>
      <c r="K9" s="156"/>
      <c r="L9" s="156"/>
      <c r="M9" s="157"/>
      <c r="N9" s="164">
        <f t="shared" si="1"/>
        <v>2</v>
      </c>
      <c r="O9" s="75"/>
      <c r="P9" s="155"/>
      <c r="Q9" s="156"/>
      <c r="R9" s="156">
        <v>7</v>
      </c>
      <c r="S9" s="158"/>
      <c r="T9" s="156">
        <v>46</v>
      </c>
      <c r="U9" s="156"/>
      <c r="V9" s="156"/>
      <c r="W9" s="157"/>
      <c r="X9" s="76"/>
      <c r="Y9" s="36"/>
      <c r="Z9" s="172"/>
      <c r="AA9" s="177"/>
      <c r="AB9" s="178"/>
      <c r="AC9" s="178"/>
      <c r="AD9" s="178"/>
      <c r="AE9" s="178">
        <v>10</v>
      </c>
      <c r="AF9" s="179"/>
      <c r="AG9" s="180">
        <f t="shared" si="2"/>
        <v>10</v>
      </c>
      <c r="AH9" s="172"/>
      <c r="AI9" s="177"/>
      <c r="AJ9" s="178"/>
      <c r="AK9" s="178">
        <v>6</v>
      </c>
      <c r="AL9" s="178"/>
      <c r="AM9" s="178">
        <v>15</v>
      </c>
      <c r="AN9" s="179"/>
      <c r="AO9" s="180">
        <f t="shared" si="3"/>
        <v>21</v>
      </c>
      <c r="AP9" s="172"/>
      <c r="AQ9" s="177"/>
      <c r="AR9" s="178"/>
      <c r="AS9" s="178">
        <v>1</v>
      </c>
      <c r="AT9" s="178"/>
      <c r="AU9" s="178">
        <v>1</v>
      </c>
      <c r="AV9" s="179"/>
      <c r="AW9" s="180">
        <f t="shared" si="4"/>
        <v>2</v>
      </c>
      <c r="AX9" s="76"/>
      <c r="AY9" s="36">
        <v>20</v>
      </c>
    </row>
    <row r="10" spans="1:51" ht="12.75" customHeight="1" thickBot="1">
      <c r="A10" s="145">
        <v>7</v>
      </c>
      <c r="B10" s="150">
        <v>10</v>
      </c>
      <c r="C10" s="134" t="s">
        <v>84</v>
      </c>
      <c r="D10" s="121">
        <f t="shared" si="0"/>
        <v>49</v>
      </c>
      <c r="E10" s="75"/>
      <c r="F10" s="199">
        <v>1</v>
      </c>
      <c r="G10" s="156"/>
      <c r="H10" s="156"/>
      <c r="I10" s="156"/>
      <c r="J10" s="197">
        <v>1</v>
      </c>
      <c r="K10" s="197">
        <v>1</v>
      </c>
      <c r="L10" s="156"/>
      <c r="M10" s="157"/>
      <c r="N10" s="164">
        <f t="shared" si="1"/>
        <v>3</v>
      </c>
      <c r="O10" s="75"/>
      <c r="P10" s="155">
        <v>1</v>
      </c>
      <c r="Q10" s="156"/>
      <c r="R10" s="156"/>
      <c r="S10" s="158"/>
      <c r="T10" s="156">
        <v>3</v>
      </c>
      <c r="U10" s="156">
        <v>45</v>
      </c>
      <c r="V10" s="156"/>
      <c r="W10" s="157"/>
      <c r="X10" s="76"/>
      <c r="Y10" s="36">
        <v>2</v>
      </c>
      <c r="Z10" s="172"/>
      <c r="AA10" s="177"/>
      <c r="AB10" s="178"/>
      <c r="AC10" s="178"/>
      <c r="AD10" s="178"/>
      <c r="AE10" s="178">
        <v>1</v>
      </c>
      <c r="AF10" s="179">
        <v>8</v>
      </c>
      <c r="AG10" s="180">
        <f t="shared" si="2"/>
        <v>9</v>
      </c>
      <c r="AH10" s="172"/>
      <c r="AI10" s="177">
        <v>1</v>
      </c>
      <c r="AJ10" s="178"/>
      <c r="AK10" s="178"/>
      <c r="AL10" s="178"/>
      <c r="AM10" s="178">
        <v>1</v>
      </c>
      <c r="AN10" s="179">
        <v>15</v>
      </c>
      <c r="AO10" s="180">
        <f t="shared" si="3"/>
        <v>17</v>
      </c>
      <c r="AP10" s="172"/>
      <c r="AQ10" s="177"/>
      <c r="AR10" s="178"/>
      <c r="AS10" s="178"/>
      <c r="AT10" s="178"/>
      <c r="AU10" s="178"/>
      <c r="AV10" s="179">
        <v>1</v>
      </c>
      <c r="AW10" s="180">
        <f t="shared" si="4"/>
        <v>1</v>
      </c>
      <c r="AX10" s="76"/>
      <c r="AY10" s="36">
        <v>20</v>
      </c>
    </row>
    <row r="11" spans="1:51" ht="12.75" customHeight="1" thickBot="1">
      <c r="A11" s="145">
        <v>8</v>
      </c>
      <c r="B11" s="150">
        <v>7</v>
      </c>
      <c r="C11" s="135" t="s">
        <v>32</v>
      </c>
      <c r="D11" s="121">
        <f t="shared" si="0"/>
        <v>43</v>
      </c>
      <c r="E11" s="75"/>
      <c r="F11" s="155"/>
      <c r="G11" s="156"/>
      <c r="H11" s="156"/>
      <c r="I11" s="156"/>
      <c r="J11" s="156"/>
      <c r="K11" s="197">
        <v>1</v>
      </c>
      <c r="L11" s="156"/>
      <c r="M11" s="157"/>
      <c r="N11" s="164">
        <f t="shared" si="1"/>
        <v>1</v>
      </c>
      <c r="O11" s="75"/>
      <c r="P11" s="155"/>
      <c r="Q11" s="156"/>
      <c r="R11" s="156"/>
      <c r="S11" s="158"/>
      <c r="T11" s="156">
        <v>2</v>
      </c>
      <c r="U11" s="156">
        <v>41</v>
      </c>
      <c r="V11" s="156"/>
      <c r="W11" s="157"/>
      <c r="X11" s="76"/>
      <c r="Y11" s="36"/>
      <c r="Z11" s="172"/>
      <c r="AA11" s="177"/>
      <c r="AB11" s="178"/>
      <c r="AC11" s="178"/>
      <c r="AD11" s="178"/>
      <c r="AE11" s="178"/>
      <c r="AF11" s="179">
        <v>10</v>
      </c>
      <c r="AG11" s="180">
        <f t="shared" si="2"/>
        <v>10</v>
      </c>
      <c r="AH11" s="172"/>
      <c r="AI11" s="177"/>
      <c r="AJ11" s="178"/>
      <c r="AK11" s="178"/>
      <c r="AL11" s="178"/>
      <c r="AM11" s="178">
        <v>2</v>
      </c>
      <c r="AN11" s="179">
        <v>10</v>
      </c>
      <c r="AO11" s="180">
        <f t="shared" si="3"/>
        <v>12</v>
      </c>
      <c r="AP11" s="172"/>
      <c r="AQ11" s="177"/>
      <c r="AR11" s="178"/>
      <c r="AS11" s="178"/>
      <c r="AT11" s="178"/>
      <c r="AU11" s="178"/>
      <c r="AV11" s="179">
        <v>1</v>
      </c>
      <c r="AW11" s="180">
        <f t="shared" si="4"/>
        <v>1</v>
      </c>
      <c r="AX11" s="76"/>
      <c r="AY11" s="36">
        <v>20</v>
      </c>
    </row>
    <row r="12" spans="1:51" ht="12.75" customHeight="1" thickBot="1">
      <c r="A12" s="145">
        <v>9</v>
      </c>
      <c r="B12" s="150">
        <v>8</v>
      </c>
      <c r="C12" s="134" t="s">
        <v>22</v>
      </c>
      <c r="D12" s="121">
        <f t="shared" si="0"/>
        <v>34</v>
      </c>
      <c r="E12" s="75"/>
      <c r="F12" s="199">
        <v>1</v>
      </c>
      <c r="G12" s="156"/>
      <c r="H12" s="197">
        <v>2</v>
      </c>
      <c r="I12" s="156"/>
      <c r="J12" s="197">
        <v>2</v>
      </c>
      <c r="K12" s="156"/>
      <c r="L12" s="197">
        <v>1</v>
      </c>
      <c r="M12" s="157"/>
      <c r="N12" s="164">
        <f t="shared" si="1"/>
        <v>6</v>
      </c>
      <c r="O12" s="75"/>
      <c r="P12" s="155"/>
      <c r="Q12" s="156"/>
      <c r="R12" s="156">
        <v>28</v>
      </c>
      <c r="S12" s="158"/>
      <c r="T12" s="156">
        <v>2</v>
      </c>
      <c r="U12" s="156"/>
      <c r="V12" s="156">
        <v>1</v>
      </c>
      <c r="W12" s="157"/>
      <c r="X12" s="76"/>
      <c r="Y12" s="36">
        <v>3</v>
      </c>
      <c r="Z12" s="172"/>
      <c r="AA12" s="177"/>
      <c r="AB12" s="178"/>
      <c r="AC12" s="178">
        <v>1</v>
      </c>
      <c r="AD12" s="178"/>
      <c r="AE12" s="178"/>
      <c r="AF12" s="179"/>
      <c r="AG12" s="180">
        <f t="shared" si="2"/>
        <v>1</v>
      </c>
      <c r="AH12" s="172"/>
      <c r="AI12" s="177">
        <v>1</v>
      </c>
      <c r="AJ12" s="178"/>
      <c r="AK12" s="178">
        <v>1</v>
      </c>
      <c r="AL12" s="178"/>
      <c r="AM12" s="178"/>
      <c r="AN12" s="179"/>
      <c r="AO12" s="180">
        <f t="shared" si="3"/>
        <v>2</v>
      </c>
      <c r="AP12" s="172"/>
      <c r="AQ12" s="177"/>
      <c r="AR12" s="178"/>
      <c r="AS12" s="178">
        <v>8</v>
      </c>
      <c r="AT12" s="178"/>
      <c r="AU12" s="178"/>
      <c r="AV12" s="179"/>
      <c r="AW12" s="180">
        <f t="shared" si="4"/>
        <v>8</v>
      </c>
      <c r="AX12" s="76"/>
      <c r="AY12" s="36">
        <v>20</v>
      </c>
    </row>
    <row r="13" spans="1:51" ht="12.75" customHeight="1" thickBot="1">
      <c r="A13" s="145">
        <v>10</v>
      </c>
      <c r="B13" s="150">
        <v>9</v>
      </c>
      <c r="C13" s="134" t="s">
        <v>27</v>
      </c>
      <c r="D13" s="121">
        <f t="shared" si="0"/>
        <v>32</v>
      </c>
      <c r="E13" s="75"/>
      <c r="F13" s="155"/>
      <c r="G13" s="156"/>
      <c r="H13" s="197">
        <v>3</v>
      </c>
      <c r="I13" s="197">
        <v>1</v>
      </c>
      <c r="J13" s="156"/>
      <c r="K13" s="156"/>
      <c r="L13" s="156"/>
      <c r="M13" s="157"/>
      <c r="N13" s="164">
        <f t="shared" si="1"/>
        <v>4</v>
      </c>
      <c r="O13" s="75"/>
      <c r="P13" s="155"/>
      <c r="Q13" s="156"/>
      <c r="R13" s="156">
        <v>18</v>
      </c>
      <c r="S13" s="158">
        <v>26</v>
      </c>
      <c r="T13" s="156">
        <v>1</v>
      </c>
      <c r="U13" s="156"/>
      <c r="V13" s="156"/>
      <c r="W13" s="157"/>
      <c r="X13" s="76"/>
      <c r="Y13" s="36">
        <v>4</v>
      </c>
      <c r="Z13" s="172"/>
      <c r="AA13" s="177"/>
      <c r="AB13" s="178"/>
      <c r="AC13" s="178"/>
      <c r="AD13" s="178">
        <v>10</v>
      </c>
      <c r="AE13" s="178"/>
      <c r="AF13" s="179"/>
      <c r="AG13" s="180">
        <f t="shared" si="2"/>
        <v>10</v>
      </c>
      <c r="AH13" s="172"/>
      <c r="AI13" s="177"/>
      <c r="AJ13" s="178"/>
      <c r="AK13" s="178">
        <v>2</v>
      </c>
      <c r="AL13" s="178">
        <v>15</v>
      </c>
      <c r="AM13" s="178">
        <v>1</v>
      </c>
      <c r="AN13" s="179"/>
      <c r="AO13" s="180">
        <f t="shared" si="3"/>
        <v>18</v>
      </c>
      <c r="AP13" s="172"/>
      <c r="AQ13" s="177"/>
      <c r="AR13" s="178"/>
      <c r="AS13" s="178"/>
      <c r="AT13" s="178"/>
      <c r="AU13" s="178"/>
      <c r="AV13" s="179"/>
      <c r="AW13" s="180">
        <f t="shared" si="4"/>
        <v>0</v>
      </c>
      <c r="AX13" s="76"/>
      <c r="AY13" s="36"/>
    </row>
    <row r="14" spans="1:51" ht="12.75" customHeight="1" thickBot="1">
      <c r="A14" s="145">
        <v>11</v>
      </c>
      <c r="B14" s="150">
        <v>20</v>
      </c>
      <c r="C14" s="135" t="s">
        <v>26</v>
      </c>
      <c r="D14" s="121">
        <f t="shared" si="0"/>
        <v>28</v>
      </c>
      <c r="E14" s="75"/>
      <c r="F14" s="199">
        <v>1</v>
      </c>
      <c r="G14" s="156"/>
      <c r="H14" s="156"/>
      <c r="I14" s="197">
        <v>1</v>
      </c>
      <c r="J14" s="197">
        <v>2</v>
      </c>
      <c r="K14" s="197">
        <v>1</v>
      </c>
      <c r="L14" s="156"/>
      <c r="M14" s="157"/>
      <c r="N14" s="164">
        <f t="shared" si="1"/>
        <v>5</v>
      </c>
      <c r="O14" s="75"/>
      <c r="P14" s="155">
        <v>11</v>
      </c>
      <c r="Q14" s="156"/>
      <c r="R14" s="156"/>
      <c r="S14" s="158">
        <v>10</v>
      </c>
      <c r="T14" s="156">
        <v>4</v>
      </c>
      <c r="U14" s="156">
        <v>2</v>
      </c>
      <c r="V14" s="156"/>
      <c r="W14" s="157"/>
      <c r="X14" s="76"/>
      <c r="Y14" s="36">
        <v>3</v>
      </c>
      <c r="Z14" s="172"/>
      <c r="AA14" s="177">
        <v>10</v>
      </c>
      <c r="AB14" s="178"/>
      <c r="AC14" s="178"/>
      <c r="AD14" s="178"/>
      <c r="AE14" s="178"/>
      <c r="AF14" s="179"/>
      <c r="AG14" s="180">
        <f t="shared" si="2"/>
        <v>10</v>
      </c>
      <c r="AH14" s="172"/>
      <c r="AI14" s="177">
        <v>1</v>
      </c>
      <c r="AJ14" s="178"/>
      <c r="AK14" s="178"/>
      <c r="AL14" s="178">
        <v>10</v>
      </c>
      <c r="AM14" s="178">
        <v>2</v>
      </c>
      <c r="AN14" s="179">
        <v>1</v>
      </c>
      <c r="AO14" s="180">
        <f t="shared" si="3"/>
        <v>14</v>
      </c>
      <c r="AP14" s="172"/>
      <c r="AQ14" s="177">
        <v>1</v>
      </c>
      <c r="AR14" s="178"/>
      <c r="AS14" s="178"/>
      <c r="AT14" s="178"/>
      <c r="AU14" s="178"/>
      <c r="AV14" s="179"/>
      <c r="AW14" s="180">
        <f t="shared" si="4"/>
        <v>1</v>
      </c>
      <c r="AX14" s="76"/>
      <c r="AY14" s="36"/>
    </row>
    <row r="15" spans="1:51" ht="12.75" customHeight="1" thickBot="1">
      <c r="A15" s="146">
        <v>12</v>
      </c>
      <c r="B15" s="152" t="s">
        <v>64</v>
      </c>
      <c r="C15" s="135" t="s">
        <v>36</v>
      </c>
      <c r="D15" s="121">
        <f t="shared" si="0"/>
        <v>22</v>
      </c>
      <c r="E15" s="75"/>
      <c r="F15" s="155"/>
      <c r="G15" s="156"/>
      <c r="H15" s="156"/>
      <c r="I15" s="158"/>
      <c r="J15" s="156"/>
      <c r="K15" s="197">
        <v>1</v>
      </c>
      <c r="L15" s="156"/>
      <c r="M15" s="157"/>
      <c r="N15" s="164">
        <f t="shared" si="1"/>
        <v>1</v>
      </c>
      <c r="O15" s="75"/>
      <c r="P15" s="155"/>
      <c r="Q15" s="156"/>
      <c r="R15" s="156"/>
      <c r="S15" s="158"/>
      <c r="T15" s="156"/>
      <c r="U15" s="156">
        <v>22</v>
      </c>
      <c r="V15" s="156"/>
      <c r="W15" s="157"/>
      <c r="X15" s="76"/>
      <c r="Y15" s="36">
        <v>1</v>
      </c>
      <c r="Z15" s="172"/>
      <c r="AA15" s="177"/>
      <c r="AB15" s="178"/>
      <c r="AC15" s="178"/>
      <c r="AD15" s="178"/>
      <c r="AE15" s="178"/>
      <c r="AF15" s="179"/>
      <c r="AG15" s="180">
        <f t="shared" si="2"/>
        <v>0</v>
      </c>
      <c r="AH15" s="172"/>
      <c r="AI15" s="177"/>
      <c r="AJ15" s="178"/>
      <c r="AK15" s="178"/>
      <c r="AL15" s="178"/>
      <c r="AM15" s="178"/>
      <c r="AN15" s="179">
        <v>20</v>
      </c>
      <c r="AO15" s="180">
        <f t="shared" si="3"/>
        <v>20</v>
      </c>
      <c r="AP15" s="172"/>
      <c r="AQ15" s="177"/>
      <c r="AR15" s="178"/>
      <c r="AS15" s="178"/>
      <c r="AT15" s="178"/>
      <c r="AU15" s="178"/>
      <c r="AV15" s="179">
        <v>1</v>
      </c>
      <c r="AW15" s="180">
        <f t="shared" si="4"/>
        <v>1</v>
      </c>
      <c r="AX15" s="76"/>
      <c r="AY15" s="36"/>
    </row>
    <row r="16" spans="1:51" ht="12.75" customHeight="1" thickBot="1">
      <c r="A16" s="146">
        <v>13</v>
      </c>
      <c r="B16" s="150">
        <v>21</v>
      </c>
      <c r="C16" s="135" t="s">
        <v>63</v>
      </c>
      <c r="D16" s="121">
        <f t="shared" si="0"/>
        <v>16</v>
      </c>
      <c r="E16" s="75"/>
      <c r="F16" s="155"/>
      <c r="G16" s="156"/>
      <c r="H16" s="197">
        <v>1</v>
      </c>
      <c r="I16" s="197">
        <v>1</v>
      </c>
      <c r="J16" s="156"/>
      <c r="K16" s="156"/>
      <c r="L16" s="156"/>
      <c r="M16" s="157"/>
      <c r="N16" s="164">
        <f t="shared" si="1"/>
        <v>2</v>
      </c>
      <c r="O16" s="75"/>
      <c r="P16" s="155"/>
      <c r="Q16" s="156"/>
      <c r="R16" s="156">
        <v>7</v>
      </c>
      <c r="S16" s="158">
        <v>14</v>
      </c>
      <c r="T16" s="156"/>
      <c r="U16" s="156"/>
      <c r="V16" s="156"/>
      <c r="W16" s="157"/>
      <c r="X16" s="76"/>
      <c r="Y16" s="36"/>
      <c r="Z16" s="172"/>
      <c r="AA16" s="177"/>
      <c r="AB16" s="178"/>
      <c r="AC16" s="178">
        <v>1</v>
      </c>
      <c r="AD16" s="178">
        <v>8</v>
      </c>
      <c r="AE16" s="178"/>
      <c r="AF16" s="179"/>
      <c r="AG16" s="180">
        <f t="shared" si="2"/>
        <v>9</v>
      </c>
      <c r="AH16" s="172"/>
      <c r="AI16" s="177"/>
      <c r="AJ16" s="178"/>
      <c r="AK16" s="178">
        <v>1</v>
      </c>
      <c r="AL16" s="178">
        <v>6</v>
      </c>
      <c r="AM16" s="178"/>
      <c r="AN16" s="179"/>
      <c r="AO16" s="180">
        <f t="shared" si="3"/>
        <v>7</v>
      </c>
      <c r="AP16" s="172"/>
      <c r="AQ16" s="177"/>
      <c r="AR16" s="178"/>
      <c r="AS16" s="178"/>
      <c r="AT16" s="178"/>
      <c r="AU16" s="178"/>
      <c r="AV16" s="179"/>
      <c r="AW16" s="180">
        <f t="shared" si="4"/>
        <v>0</v>
      </c>
      <c r="AX16" s="76"/>
      <c r="AY16" s="36"/>
    </row>
    <row r="17" spans="1:51" ht="12.75" customHeight="1" thickBot="1">
      <c r="A17" s="146">
        <v>14</v>
      </c>
      <c r="B17" s="150">
        <v>12</v>
      </c>
      <c r="C17" s="134" t="s">
        <v>35</v>
      </c>
      <c r="D17" s="121">
        <f t="shared" si="0"/>
        <v>12</v>
      </c>
      <c r="E17" s="75"/>
      <c r="F17" s="199">
        <v>1</v>
      </c>
      <c r="G17" s="156"/>
      <c r="H17" s="197">
        <v>1</v>
      </c>
      <c r="I17" s="156"/>
      <c r="J17" s="197">
        <v>1</v>
      </c>
      <c r="K17" s="197">
        <v>2</v>
      </c>
      <c r="L17" s="156"/>
      <c r="M17" s="157"/>
      <c r="N17" s="164">
        <f t="shared" si="1"/>
        <v>5</v>
      </c>
      <c r="O17" s="75"/>
      <c r="P17" s="155"/>
      <c r="Q17" s="156"/>
      <c r="R17" s="156"/>
      <c r="S17" s="158"/>
      <c r="T17" s="156">
        <v>2</v>
      </c>
      <c r="U17" s="156">
        <v>8</v>
      </c>
      <c r="V17" s="156"/>
      <c r="W17" s="157"/>
      <c r="X17" s="76"/>
      <c r="Y17" s="36"/>
      <c r="Z17" s="172"/>
      <c r="AA17" s="177"/>
      <c r="AB17" s="178"/>
      <c r="AC17" s="178"/>
      <c r="AD17" s="178"/>
      <c r="AE17" s="178">
        <v>1</v>
      </c>
      <c r="AF17" s="179">
        <v>2</v>
      </c>
      <c r="AG17" s="180">
        <f t="shared" si="2"/>
        <v>3</v>
      </c>
      <c r="AH17" s="172"/>
      <c r="AI17" s="177">
        <v>1</v>
      </c>
      <c r="AJ17" s="178"/>
      <c r="AK17" s="178">
        <v>1</v>
      </c>
      <c r="AL17" s="178"/>
      <c r="AM17" s="178">
        <v>1</v>
      </c>
      <c r="AN17" s="179">
        <v>6</v>
      </c>
      <c r="AO17" s="180">
        <f t="shared" si="3"/>
        <v>9</v>
      </c>
      <c r="AP17" s="172"/>
      <c r="AQ17" s="177"/>
      <c r="AR17" s="178"/>
      <c r="AS17" s="178"/>
      <c r="AT17" s="178"/>
      <c r="AU17" s="178"/>
      <c r="AV17" s="179"/>
      <c r="AW17" s="180">
        <f t="shared" si="4"/>
        <v>0</v>
      </c>
      <c r="AX17" s="76"/>
      <c r="AY17" s="36"/>
    </row>
    <row r="18" spans="1:51" ht="12.75" customHeight="1" thickBot="1">
      <c r="A18" s="146">
        <v>15</v>
      </c>
      <c r="B18" s="150">
        <v>13</v>
      </c>
      <c r="C18" s="134" t="s">
        <v>25</v>
      </c>
      <c r="D18" s="121">
        <f t="shared" si="0"/>
        <v>10</v>
      </c>
      <c r="E18" s="75"/>
      <c r="F18" s="199">
        <v>2</v>
      </c>
      <c r="G18" s="156"/>
      <c r="H18" s="156"/>
      <c r="I18" s="156"/>
      <c r="J18" s="156"/>
      <c r="K18" s="197">
        <v>1</v>
      </c>
      <c r="L18" s="156"/>
      <c r="M18" s="157"/>
      <c r="N18" s="164">
        <f t="shared" si="1"/>
        <v>3</v>
      </c>
      <c r="O18" s="75"/>
      <c r="P18" s="155">
        <v>7</v>
      </c>
      <c r="Q18" s="156"/>
      <c r="R18" s="156"/>
      <c r="S18" s="158"/>
      <c r="T18" s="156">
        <v>1</v>
      </c>
      <c r="U18" s="156">
        <v>1</v>
      </c>
      <c r="V18" s="156"/>
      <c r="W18" s="157"/>
      <c r="X18" s="76"/>
      <c r="Y18" s="36"/>
      <c r="Z18" s="172"/>
      <c r="AA18" s="177"/>
      <c r="AB18" s="178"/>
      <c r="AC18" s="178"/>
      <c r="AD18" s="178"/>
      <c r="AE18" s="178"/>
      <c r="AF18" s="179"/>
      <c r="AG18" s="180">
        <f t="shared" si="2"/>
        <v>0</v>
      </c>
      <c r="AH18" s="172"/>
      <c r="AI18" s="177">
        <v>7</v>
      </c>
      <c r="AJ18" s="178"/>
      <c r="AK18" s="178"/>
      <c r="AL18" s="178"/>
      <c r="AM18" s="178">
        <v>1</v>
      </c>
      <c r="AN18" s="179">
        <v>1</v>
      </c>
      <c r="AO18" s="180">
        <f t="shared" si="3"/>
        <v>9</v>
      </c>
      <c r="AP18" s="172"/>
      <c r="AQ18" s="177">
        <v>1</v>
      </c>
      <c r="AR18" s="178"/>
      <c r="AS18" s="178"/>
      <c r="AT18" s="178"/>
      <c r="AU18" s="178"/>
      <c r="AV18" s="179"/>
      <c r="AW18" s="180">
        <f t="shared" si="4"/>
        <v>1</v>
      </c>
      <c r="AX18" s="76"/>
      <c r="AY18" s="36"/>
    </row>
    <row r="19" spans="1:51" ht="12.75" customHeight="1" thickBot="1">
      <c r="A19" s="146">
        <v>16</v>
      </c>
      <c r="B19" s="150">
        <v>11</v>
      </c>
      <c r="C19" s="134" t="s">
        <v>48</v>
      </c>
      <c r="D19" s="121">
        <f t="shared" si="0"/>
        <v>9</v>
      </c>
      <c r="E19" s="75"/>
      <c r="F19" s="155"/>
      <c r="G19" s="156"/>
      <c r="H19" s="156"/>
      <c r="I19" s="197">
        <v>1</v>
      </c>
      <c r="J19" s="156"/>
      <c r="K19" s="156"/>
      <c r="L19" s="156"/>
      <c r="M19" s="157"/>
      <c r="N19" s="164">
        <f t="shared" si="1"/>
        <v>1</v>
      </c>
      <c r="O19" s="75"/>
      <c r="P19" s="155"/>
      <c r="Q19" s="156"/>
      <c r="R19" s="156"/>
      <c r="S19" s="158">
        <v>8</v>
      </c>
      <c r="T19" s="156">
        <v>1</v>
      </c>
      <c r="U19" s="156"/>
      <c r="V19" s="156"/>
      <c r="W19" s="157"/>
      <c r="X19" s="76"/>
      <c r="Y19" s="36"/>
      <c r="Z19" s="172"/>
      <c r="AA19" s="177"/>
      <c r="AB19" s="178"/>
      <c r="AC19" s="178"/>
      <c r="AD19" s="178"/>
      <c r="AE19" s="178"/>
      <c r="AF19" s="179"/>
      <c r="AG19" s="180">
        <f t="shared" si="2"/>
        <v>0</v>
      </c>
      <c r="AH19" s="172"/>
      <c r="AI19" s="177"/>
      <c r="AJ19" s="178"/>
      <c r="AK19" s="178"/>
      <c r="AL19" s="178">
        <v>8</v>
      </c>
      <c r="AM19" s="178">
        <v>1</v>
      </c>
      <c r="AN19" s="179"/>
      <c r="AO19" s="180">
        <f t="shared" si="3"/>
        <v>9</v>
      </c>
      <c r="AP19" s="172"/>
      <c r="AQ19" s="177"/>
      <c r="AR19" s="178"/>
      <c r="AS19" s="178"/>
      <c r="AT19" s="178"/>
      <c r="AU19" s="178"/>
      <c r="AV19" s="179"/>
      <c r="AW19" s="180">
        <f t="shared" si="4"/>
        <v>0</v>
      </c>
      <c r="AX19" s="76"/>
      <c r="AY19" s="36"/>
    </row>
    <row r="20" spans="1:51" ht="12.75" customHeight="1" thickBot="1">
      <c r="A20" s="146">
        <v>17</v>
      </c>
      <c r="B20" s="151">
        <v>24</v>
      </c>
      <c r="C20" s="134" t="s">
        <v>33</v>
      </c>
      <c r="D20" s="121">
        <f t="shared" si="0"/>
        <v>1</v>
      </c>
      <c r="E20" s="75"/>
      <c r="F20" s="155"/>
      <c r="G20" s="156"/>
      <c r="H20" s="156"/>
      <c r="I20" s="197">
        <v>1</v>
      </c>
      <c r="J20" s="156"/>
      <c r="K20" s="156"/>
      <c r="L20" s="156"/>
      <c r="M20" s="157"/>
      <c r="N20" s="164">
        <f t="shared" si="1"/>
        <v>1</v>
      </c>
      <c r="O20" s="75"/>
      <c r="P20" s="155"/>
      <c r="Q20" s="156"/>
      <c r="R20" s="156"/>
      <c r="S20" s="158">
        <v>1</v>
      </c>
      <c r="T20" s="156"/>
      <c r="U20" s="156"/>
      <c r="V20" s="156"/>
      <c r="W20" s="157"/>
      <c r="X20" s="76"/>
      <c r="Y20" s="36">
        <v>1</v>
      </c>
      <c r="Z20" s="172"/>
      <c r="AA20" s="177"/>
      <c r="AB20" s="178"/>
      <c r="AC20" s="178"/>
      <c r="AD20" s="178"/>
      <c r="AE20" s="178"/>
      <c r="AF20" s="179"/>
      <c r="AG20" s="180">
        <f t="shared" si="2"/>
        <v>0</v>
      </c>
      <c r="AH20" s="172"/>
      <c r="AI20" s="177"/>
      <c r="AJ20" s="178"/>
      <c r="AK20" s="178"/>
      <c r="AL20" s="178"/>
      <c r="AM20" s="178"/>
      <c r="AN20" s="179"/>
      <c r="AO20" s="180">
        <f t="shared" si="3"/>
        <v>0</v>
      </c>
      <c r="AP20" s="172"/>
      <c r="AQ20" s="177"/>
      <c r="AR20" s="178"/>
      <c r="AS20" s="178"/>
      <c r="AT20" s="178"/>
      <c r="AU20" s="178"/>
      <c r="AV20" s="179"/>
      <c r="AW20" s="180">
        <f t="shared" si="4"/>
        <v>0</v>
      </c>
      <c r="AX20" s="76"/>
      <c r="AY20" s="36"/>
    </row>
    <row r="21" spans="1:51" ht="12.75" customHeight="1" thickBot="1">
      <c r="A21" s="146">
        <v>17</v>
      </c>
      <c r="B21" s="150">
        <v>23</v>
      </c>
      <c r="C21" s="135" t="s">
        <v>59</v>
      </c>
      <c r="D21" s="121">
        <f t="shared" si="0"/>
        <v>1</v>
      </c>
      <c r="E21" s="75"/>
      <c r="F21" s="155"/>
      <c r="G21" s="156"/>
      <c r="H21" s="197">
        <v>1</v>
      </c>
      <c r="I21" s="158"/>
      <c r="J21" s="156"/>
      <c r="K21" s="156"/>
      <c r="L21" s="156"/>
      <c r="M21" s="157"/>
      <c r="N21" s="164">
        <f t="shared" si="1"/>
        <v>1</v>
      </c>
      <c r="O21" s="75"/>
      <c r="P21" s="155"/>
      <c r="Q21" s="156"/>
      <c r="R21" s="156">
        <v>1</v>
      </c>
      <c r="S21" s="158"/>
      <c r="T21" s="156"/>
      <c r="U21" s="156"/>
      <c r="V21" s="156"/>
      <c r="W21" s="157"/>
      <c r="X21" s="76"/>
      <c r="Y21" s="36">
        <v>1</v>
      </c>
      <c r="Z21" s="172"/>
      <c r="AA21" s="177"/>
      <c r="AB21" s="178"/>
      <c r="AC21" s="178"/>
      <c r="AD21" s="178"/>
      <c r="AE21" s="178"/>
      <c r="AF21" s="179"/>
      <c r="AG21" s="180">
        <f t="shared" si="2"/>
        <v>0</v>
      </c>
      <c r="AH21" s="172"/>
      <c r="AI21" s="177"/>
      <c r="AJ21" s="178"/>
      <c r="AK21" s="178"/>
      <c r="AL21" s="178"/>
      <c r="AM21" s="178"/>
      <c r="AN21" s="179"/>
      <c r="AO21" s="180">
        <f t="shared" si="3"/>
        <v>0</v>
      </c>
      <c r="AP21" s="172"/>
      <c r="AQ21" s="177"/>
      <c r="AR21" s="178"/>
      <c r="AS21" s="178"/>
      <c r="AT21" s="178"/>
      <c r="AU21" s="178"/>
      <c r="AV21" s="179"/>
      <c r="AW21" s="180">
        <f t="shared" si="4"/>
        <v>0</v>
      </c>
      <c r="AX21" s="76"/>
      <c r="AY21" s="36"/>
    </row>
    <row r="22" spans="1:51" ht="12.75" customHeight="1" thickBot="1">
      <c r="A22" s="146">
        <v>17</v>
      </c>
      <c r="B22" s="150">
        <v>17</v>
      </c>
      <c r="C22" s="135" t="s">
        <v>83</v>
      </c>
      <c r="D22" s="121">
        <f t="shared" si="0"/>
        <v>1</v>
      </c>
      <c r="E22" s="75"/>
      <c r="F22" s="155"/>
      <c r="G22" s="156"/>
      <c r="H22" s="156"/>
      <c r="I22" s="158"/>
      <c r="J22" s="156"/>
      <c r="K22" s="197">
        <v>1</v>
      </c>
      <c r="L22" s="156"/>
      <c r="M22" s="157"/>
      <c r="N22" s="164">
        <f t="shared" si="1"/>
        <v>1</v>
      </c>
      <c r="O22" s="75"/>
      <c r="P22" s="155"/>
      <c r="Q22" s="156"/>
      <c r="R22" s="156"/>
      <c r="S22" s="158"/>
      <c r="T22" s="156"/>
      <c r="U22" s="156">
        <v>1</v>
      </c>
      <c r="V22" s="156"/>
      <c r="W22" s="157"/>
      <c r="X22" s="76"/>
      <c r="Y22" s="36"/>
      <c r="Z22" s="172"/>
      <c r="AA22" s="177"/>
      <c r="AB22" s="178"/>
      <c r="AC22" s="178"/>
      <c r="AD22" s="178"/>
      <c r="AE22" s="178"/>
      <c r="AF22" s="179"/>
      <c r="AG22" s="180">
        <f t="shared" si="2"/>
        <v>0</v>
      </c>
      <c r="AH22" s="172"/>
      <c r="AI22" s="177"/>
      <c r="AJ22" s="178"/>
      <c r="AK22" s="178"/>
      <c r="AL22" s="178"/>
      <c r="AM22" s="178"/>
      <c r="AN22" s="179">
        <v>1</v>
      </c>
      <c r="AO22" s="180">
        <f t="shared" si="3"/>
        <v>1</v>
      </c>
      <c r="AP22" s="172"/>
      <c r="AQ22" s="177"/>
      <c r="AR22" s="178"/>
      <c r="AS22" s="178"/>
      <c r="AT22" s="178"/>
      <c r="AU22" s="178"/>
      <c r="AV22" s="179"/>
      <c r="AW22" s="180">
        <f t="shared" si="4"/>
        <v>0</v>
      </c>
      <c r="AX22" s="76"/>
      <c r="AY22" s="36"/>
    </row>
    <row r="23" spans="1:51" ht="12.75" customHeight="1" thickBot="1">
      <c r="A23" s="147" t="s">
        <v>64</v>
      </c>
      <c r="B23" s="152" t="s">
        <v>64</v>
      </c>
      <c r="C23" s="137" t="s">
        <v>29</v>
      </c>
      <c r="D23" s="121">
        <f t="shared" si="0"/>
        <v>0</v>
      </c>
      <c r="E23" s="75"/>
      <c r="F23" s="155"/>
      <c r="G23" s="156"/>
      <c r="H23" s="156"/>
      <c r="I23" s="158"/>
      <c r="J23" s="156"/>
      <c r="K23" s="156"/>
      <c r="L23" s="156"/>
      <c r="M23" s="157"/>
      <c r="N23" s="164">
        <f t="shared" si="1"/>
        <v>0</v>
      </c>
      <c r="O23" s="75"/>
      <c r="P23" s="155"/>
      <c r="Q23" s="156"/>
      <c r="R23" s="156"/>
      <c r="S23" s="158"/>
      <c r="T23" s="156"/>
      <c r="U23" s="156"/>
      <c r="V23" s="156"/>
      <c r="W23" s="157"/>
      <c r="X23" s="76"/>
      <c r="Y23" s="36"/>
      <c r="Z23" s="172"/>
      <c r="AA23" s="177"/>
      <c r="AB23" s="178"/>
      <c r="AC23" s="178"/>
      <c r="AD23" s="178"/>
      <c r="AE23" s="178"/>
      <c r="AF23" s="179"/>
      <c r="AG23" s="180">
        <f t="shared" si="2"/>
        <v>0</v>
      </c>
      <c r="AH23" s="172"/>
      <c r="AI23" s="177"/>
      <c r="AJ23" s="178"/>
      <c r="AK23" s="178"/>
      <c r="AL23" s="178"/>
      <c r="AM23" s="178"/>
      <c r="AN23" s="179"/>
      <c r="AO23" s="180">
        <f t="shared" si="3"/>
        <v>0</v>
      </c>
      <c r="AP23" s="172"/>
      <c r="AQ23" s="177"/>
      <c r="AR23" s="178"/>
      <c r="AS23" s="178"/>
      <c r="AT23" s="178"/>
      <c r="AU23" s="178"/>
      <c r="AV23" s="179"/>
      <c r="AW23" s="180">
        <f t="shared" si="4"/>
        <v>0</v>
      </c>
      <c r="AX23" s="76"/>
      <c r="AY23" s="36"/>
    </row>
    <row r="24" spans="1:51" ht="12.75" customHeight="1" thickBot="1">
      <c r="A24" s="147" t="s">
        <v>64</v>
      </c>
      <c r="B24" s="152" t="s">
        <v>64</v>
      </c>
      <c r="C24" s="137" t="s">
        <v>144</v>
      </c>
      <c r="D24" s="121">
        <f t="shared" si="0"/>
        <v>0</v>
      </c>
      <c r="E24" s="75"/>
      <c r="F24" s="155"/>
      <c r="G24" s="156"/>
      <c r="H24" s="156"/>
      <c r="I24" s="158"/>
      <c r="J24" s="156"/>
      <c r="K24" s="156"/>
      <c r="L24" s="156"/>
      <c r="M24" s="157"/>
      <c r="N24" s="164">
        <f t="shared" si="1"/>
        <v>0</v>
      </c>
      <c r="O24" s="75"/>
      <c r="P24" s="155"/>
      <c r="Q24" s="156"/>
      <c r="R24" s="156"/>
      <c r="S24" s="158"/>
      <c r="T24" s="156"/>
      <c r="U24" s="156"/>
      <c r="V24" s="156"/>
      <c r="W24" s="157"/>
      <c r="X24" s="76"/>
      <c r="Y24" s="36"/>
      <c r="Z24" s="172"/>
      <c r="AA24" s="177"/>
      <c r="AB24" s="178"/>
      <c r="AC24" s="178"/>
      <c r="AD24" s="178"/>
      <c r="AE24" s="178"/>
      <c r="AF24" s="179"/>
      <c r="AG24" s="180">
        <f t="shared" si="2"/>
        <v>0</v>
      </c>
      <c r="AH24" s="172"/>
      <c r="AI24" s="177"/>
      <c r="AJ24" s="178"/>
      <c r="AK24" s="178"/>
      <c r="AL24" s="178"/>
      <c r="AM24" s="178"/>
      <c r="AN24" s="179"/>
      <c r="AO24" s="180">
        <f t="shared" si="3"/>
        <v>0</v>
      </c>
      <c r="AP24" s="172"/>
      <c r="AQ24" s="177"/>
      <c r="AR24" s="178"/>
      <c r="AS24" s="178"/>
      <c r="AT24" s="178"/>
      <c r="AU24" s="178"/>
      <c r="AV24" s="179"/>
      <c r="AW24" s="180">
        <f t="shared" si="4"/>
        <v>0</v>
      </c>
      <c r="AX24" s="76"/>
      <c r="AY24" s="36"/>
    </row>
    <row r="25" spans="1:51" ht="12.75" customHeight="1" thickBot="1">
      <c r="A25" s="147" t="s">
        <v>64</v>
      </c>
      <c r="B25" s="150">
        <v>4</v>
      </c>
      <c r="C25" s="134" t="s">
        <v>30</v>
      </c>
      <c r="D25" s="121">
        <f t="shared" si="0"/>
        <v>0</v>
      </c>
      <c r="E25" s="75"/>
      <c r="F25" s="155"/>
      <c r="G25" s="156"/>
      <c r="H25" s="156"/>
      <c r="I25" s="156"/>
      <c r="J25" s="156"/>
      <c r="K25" s="156"/>
      <c r="L25" s="156"/>
      <c r="M25" s="157"/>
      <c r="N25" s="164">
        <f t="shared" si="1"/>
        <v>0</v>
      </c>
      <c r="O25" s="75"/>
      <c r="P25" s="155"/>
      <c r="Q25" s="156"/>
      <c r="R25" s="156"/>
      <c r="S25" s="158"/>
      <c r="T25" s="156"/>
      <c r="U25" s="156"/>
      <c r="V25" s="156"/>
      <c r="W25" s="157"/>
      <c r="X25" s="76"/>
      <c r="Y25" s="36"/>
      <c r="Z25" s="172"/>
      <c r="AA25" s="177"/>
      <c r="AB25" s="178"/>
      <c r="AC25" s="178"/>
      <c r="AD25" s="178"/>
      <c r="AE25" s="178"/>
      <c r="AF25" s="179"/>
      <c r="AG25" s="180">
        <f t="shared" si="2"/>
        <v>0</v>
      </c>
      <c r="AH25" s="172"/>
      <c r="AI25" s="177"/>
      <c r="AJ25" s="178"/>
      <c r="AK25" s="178"/>
      <c r="AL25" s="178"/>
      <c r="AM25" s="178"/>
      <c r="AN25" s="179"/>
      <c r="AO25" s="180">
        <f t="shared" si="3"/>
        <v>0</v>
      </c>
      <c r="AP25" s="172"/>
      <c r="AQ25" s="177"/>
      <c r="AR25" s="178"/>
      <c r="AS25" s="178"/>
      <c r="AT25" s="178"/>
      <c r="AU25" s="178"/>
      <c r="AV25" s="179"/>
      <c r="AW25" s="180">
        <f t="shared" si="4"/>
        <v>0</v>
      </c>
      <c r="AX25" s="76"/>
      <c r="AY25" s="36"/>
    </row>
    <row r="26" spans="1:51" ht="12.75" customHeight="1" thickBot="1">
      <c r="A26" s="147" t="s">
        <v>64</v>
      </c>
      <c r="B26" s="152" t="s">
        <v>64</v>
      </c>
      <c r="C26" s="135" t="s">
        <v>31</v>
      </c>
      <c r="D26" s="121">
        <f t="shared" si="0"/>
        <v>0</v>
      </c>
      <c r="E26" s="75"/>
      <c r="F26" s="155"/>
      <c r="G26" s="156"/>
      <c r="H26" s="156"/>
      <c r="I26" s="158"/>
      <c r="J26" s="156"/>
      <c r="K26" s="156"/>
      <c r="L26" s="156"/>
      <c r="M26" s="157"/>
      <c r="N26" s="164">
        <f t="shared" si="1"/>
        <v>0</v>
      </c>
      <c r="O26" s="75"/>
      <c r="P26" s="155"/>
      <c r="Q26" s="156"/>
      <c r="R26" s="156"/>
      <c r="S26" s="158"/>
      <c r="T26" s="156"/>
      <c r="U26" s="156"/>
      <c r="V26" s="156"/>
      <c r="W26" s="157"/>
      <c r="X26" s="76"/>
      <c r="Y26" s="36"/>
      <c r="Z26" s="172"/>
      <c r="AA26" s="177"/>
      <c r="AB26" s="178"/>
      <c r="AC26" s="178"/>
      <c r="AD26" s="178"/>
      <c r="AE26" s="178"/>
      <c r="AF26" s="179"/>
      <c r="AG26" s="180">
        <f t="shared" si="2"/>
        <v>0</v>
      </c>
      <c r="AH26" s="172"/>
      <c r="AI26" s="177"/>
      <c r="AJ26" s="178"/>
      <c r="AK26" s="178"/>
      <c r="AL26" s="178"/>
      <c r="AM26" s="178"/>
      <c r="AN26" s="179"/>
      <c r="AO26" s="180">
        <f t="shared" si="3"/>
        <v>0</v>
      </c>
      <c r="AP26" s="172"/>
      <c r="AQ26" s="177"/>
      <c r="AR26" s="178"/>
      <c r="AS26" s="178"/>
      <c r="AT26" s="178"/>
      <c r="AU26" s="178"/>
      <c r="AV26" s="179"/>
      <c r="AW26" s="180">
        <f t="shared" si="4"/>
        <v>0</v>
      </c>
      <c r="AX26" s="76"/>
      <c r="AY26" s="36"/>
    </row>
    <row r="27" spans="1:51" ht="12.75" customHeight="1" thickBot="1">
      <c r="A27" s="147" t="s">
        <v>64</v>
      </c>
      <c r="B27" s="152" t="s">
        <v>64</v>
      </c>
      <c r="C27" s="135" t="s">
        <v>60</v>
      </c>
      <c r="D27" s="121">
        <f t="shared" si="0"/>
        <v>0</v>
      </c>
      <c r="E27" s="75"/>
      <c r="F27" s="155"/>
      <c r="G27" s="156"/>
      <c r="H27" s="156"/>
      <c r="I27" s="158"/>
      <c r="J27" s="156"/>
      <c r="K27" s="156"/>
      <c r="L27" s="156"/>
      <c r="M27" s="157"/>
      <c r="N27" s="164">
        <f t="shared" si="1"/>
        <v>0</v>
      </c>
      <c r="O27" s="75"/>
      <c r="P27" s="155"/>
      <c r="Q27" s="156"/>
      <c r="R27" s="156"/>
      <c r="S27" s="158"/>
      <c r="T27" s="156"/>
      <c r="U27" s="156"/>
      <c r="V27" s="156"/>
      <c r="W27" s="157"/>
      <c r="X27" s="76"/>
      <c r="Y27" s="36"/>
      <c r="Z27" s="172"/>
      <c r="AA27" s="177"/>
      <c r="AB27" s="178"/>
      <c r="AC27" s="178"/>
      <c r="AD27" s="178"/>
      <c r="AE27" s="178"/>
      <c r="AF27" s="179"/>
      <c r="AG27" s="180">
        <f t="shared" si="2"/>
        <v>0</v>
      </c>
      <c r="AH27" s="172"/>
      <c r="AI27" s="177"/>
      <c r="AJ27" s="178"/>
      <c r="AK27" s="178"/>
      <c r="AL27" s="178"/>
      <c r="AM27" s="178"/>
      <c r="AN27" s="179"/>
      <c r="AO27" s="180">
        <f t="shared" si="3"/>
        <v>0</v>
      </c>
      <c r="AP27" s="172"/>
      <c r="AQ27" s="177"/>
      <c r="AR27" s="178"/>
      <c r="AS27" s="178"/>
      <c r="AT27" s="178"/>
      <c r="AU27" s="178"/>
      <c r="AV27" s="179"/>
      <c r="AW27" s="180">
        <f t="shared" si="4"/>
        <v>0</v>
      </c>
      <c r="AX27" s="76"/>
      <c r="AY27" s="36"/>
    </row>
    <row r="28" spans="1:51" ht="12.75" customHeight="1" thickBot="1">
      <c r="A28" s="147" t="s">
        <v>64</v>
      </c>
      <c r="B28" s="152" t="s">
        <v>64</v>
      </c>
      <c r="C28" s="135" t="s">
        <v>68</v>
      </c>
      <c r="D28" s="121">
        <f t="shared" si="0"/>
        <v>0</v>
      </c>
      <c r="E28" s="75"/>
      <c r="F28" s="155"/>
      <c r="G28" s="156"/>
      <c r="H28" s="156"/>
      <c r="I28" s="158"/>
      <c r="J28" s="156"/>
      <c r="K28" s="156"/>
      <c r="L28" s="156"/>
      <c r="M28" s="157"/>
      <c r="N28" s="164">
        <f t="shared" si="1"/>
        <v>0</v>
      </c>
      <c r="O28" s="75"/>
      <c r="P28" s="155"/>
      <c r="Q28" s="156"/>
      <c r="R28" s="156"/>
      <c r="S28" s="158"/>
      <c r="T28" s="156"/>
      <c r="U28" s="156"/>
      <c r="V28" s="156"/>
      <c r="W28" s="157"/>
      <c r="X28" s="76"/>
      <c r="Y28" s="36"/>
      <c r="Z28" s="172"/>
      <c r="AA28" s="177"/>
      <c r="AB28" s="178"/>
      <c r="AC28" s="178"/>
      <c r="AD28" s="178"/>
      <c r="AE28" s="178"/>
      <c r="AF28" s="179"/>
      <c r="AG28" s="180">
        <f t="shared" si="2"/>
        <v>0</v>
      </c>
      <c r="AH28" s="172"/>
      <c r="AI28" s="177"/>
      <c r="AJ28" s="178"/>
      <c r="AK28" s="178"/>
      <c r="AL28" s="178"/>
      <c r="AM28" s="178"/>
      <c r="AN28" s="179"/>
      <c r="AO28" s="180">
        <f t="shared" si="3"/>
        <v>0</v>
      </c>
      <c r="AP28" s="172"/>
      <c r="AQ28" s="177"/>
      <c r="AR28" s="178"/>
      <c r="AS28" s="178"/>
      <c r="AT28" s="178"/>
      <c r="AU28" s="178"/>
      <c r="AV28" s="179"/>
      <c r="AW28" s="180">
        <f t="shared" si="4"/>
        <v>0</v>
      </c>
      <c r="AX28" s="76"/>
      <c r="AY28" s="36"/>
    </row>
    <row r="29" spans="1:51" ht="12.75" customHeight="1" thickBot="1">
      <c r="A29" s="147" t="s">
        <v>64</v>
      </c>
      <c r="B29" s="152" t="s">
        <v>64</v>
      </c>
      <c r="C29" s="135" t="s">
        <v>62</v>
      </c>
      <c r="D29" s="121">
        <f t="shared" si="0"/>
        <v>0</v>
      </c>
      <c r="E29" s="75"/>
      <c r="F29" s="155"/>
      <c r="G29" s="156"/>
      <c r="H29" s="156"/>
      <c r="I29" s="158"/>
      <c r="J29" s="156"/>
      <c r="K29" s="156"/>
      <c r="L29" s="156"/>
      <c r="M29" s="157"/>
      <c r="N29" s="164">
        <f t="shared" si="1"/>
        <v>0</v>
      </c>
      <c r="O29" s="75"/>
      <c r="P29" s="155"/>
      <c r="Q29" s="156"/>
      <c r="R29" s="156"/>
      <c r="S29" s="158"/>
      <c r="T29" s="156"/>
      <c r="U29" s="156"/>
      <c r="V29" s="156"/>
      <c r="W29" s="157"/>
      <c r="X29" s="76"/>
      <c r="Y29" s="36"/>
      <c r="Z29" s="172"/>
      <c r="AA29" s="177"/>
      <c r="AB29" s="178"/>
      <c r="AC29" s="178"/>
      <c r="AD29" s="178"/>
      <c r="AE29" s="178"/>
      <c r="AF29" s="179"/>
      <c r="AG29" s="180">
        <f t="shared" si="2"/>
        <v>0</v>
      </c>
      <c r="AH29" s="172"/>
      <c r="AI29" s="177"/>
      <c r="AJ29" s="178"/>
      <c r="AK29" s="178"/>
      <c r="AL29" s="178"/>
      <c r="AM29" s="178"/>
      <c r="AN29" s="179"/>
      <c r="AO29" s="180">
        <f t="shared" si="3"/>
        <v>0</v>
      </c>
      <c r="AP29" s="172"/>
      <c r="AQ29" s="177"/>
      <c r="AR29" s="178"/>
      <c r="AS29" s="178"/>
      <c r="AT29" s="178"/>
      <c r="AU29" s="178"/>
      <c r="AV29" s="179"/>
      <c r="AW29" s="180">
        <f t="shared" si="4"/>
        <v>0</v>
      </c>
      <c r="AX29" s="76"/>
      <c r="AY29" s="36"/>
    </row>
    <row r="30" spans="1:51" ht="12.75" customHeight="1" thickBot="1">
      <c r="A30" s="147" t="s">
        <v>64</v>
      </c>
      <c r="B30" s="150">
        <v>16</v>
      </c>
      <c r="C30" s="135" t="s">
        <v>69</v>
      </c>
      <c r="D30" s="121">
        <f t="shared" si="0"/>
        <v>0</v>
      </c>
      <c r="E30" s="75"/>
      <c r="F30" s="155"/>
      <c r="G30" s="156"/>
      <c r="H30" s="156"/>
      <c r="I30" s="158"/>
      <c r="J30" s="156"/>
      <c r="K30" s="156"/>
      <c r="L30" s="156"/>
      <c r="M30" s="157"/>
      <c r="N30" s="164">
        <f t="shared" si="1"/>
        <v>0</v>
      </c>
      <c r="O30" s="75"/>
      <c r="P30" s="155"/>
      <c r="Q30" s="156"/>
      <c r="R30" s="156"/>
      <c r="S30" s="158"/>
      <c r="T30" s="156"/>
      <c r="U30" s="156"/>
      <c r="V30" s="156"/>
      <c r="W30" s="157"/>
      <c r="X30" s="76"/>
      <c r="Y30" s="36"/>
      <c r="Z30" s="172"/>
      <c r="AA30" s="177"/>
      <c r="AB30" s="178"/>
      <c r="AC30" s="178"/>
      <c r="AD30" s="178"/>
      <c r="AE30" s="178"/>
      <c r="AF30" s="179"/>
      <c r="AG30" s="180">
        <f t="shared" si="2"/>
        <v>0</v>
      </c>
      <c r="AH30" s="172"/>
      <c r="AI30" s="177"/>
      <c r="AJ30" s="178"/>
      <c r="AK30" s="178"/>
      <c r="AL30" s="178"/>
      <c r="AM30" s="178"/>
      <c r="AN30" s="179"/>
      <c r="AO30" s="180">
        <f t="shared" si="3"/>
        <v>0</v>
      </c>
      <c r="AP30" s="172"/>
      <c r="AQ30" s="177"/>
      <c r="AR30" s="178"/>
      <c r="AS30" s="178"/>
      <c r="AT30" s="178"/>
      <c r="AU30" s="178"/>
      <c r="AV30" s="179"/>
      <c r="AW30" s="180">
        <f t="shared" si="4"/>
        <v>0</v>
      </c>
      <c r="AX30" s="76"/>
      <c r="AY30" s="36"/>
    </row>
    <row r="31" spans="1:51" ht="12.75" customHeight="1" thickBot="1">
      <c r="A31" s="147" t="s">
        <v>64</v>
      </c>
      <c r="B31" s="150">
        <v>18</v>
      </c>
      <c r="C31" s="135" t="s">
        <v>28</v>
      </c>
      <c r="D31" s="121">
        <f t="shared" si="0"/>
        <v>0</v>
      </c>
      <c r="E31" s="75"/>
      <c r="F31" s="155"/>
      <c r="G31" s="156"/>
      <c r="H31" s="156"/>
      <c r="I31" s="158"/>
      <c r="J31" s="156"/>
      <c r="K31" s="156"/>
      <c r="L31" s="156"/>
      <c r="M31" s="157"/>
      <c r="N31" s="164">
        <f t="shared" si="1"/>
        <v>0</v>
      </c>
      <c r="O31" s="75"/>
      <c r="P31" s="155"/>
      <c r="Q31" s="156"/>
      <c r="R31" s="156"/>
      <c r="S31" s="158"/>
      <c r="T31" s="156"/>
      <c r="U31" s="156"/>
      <c r="V31" s="156"/>
      <c r="W31" s="157"/>
      <c r="X31" s="76"/>
      <c r="Y31" s="36"/>
      <c r="Z31" s="172"/>
      <c r="AA31" s="177"/>
      <c r="AB31" s="178"/>
      <c r="AC31" s="178"/>
      <c r="AD31" s="178"/>
      <c r="AE31" s="178"/>
      <c r="AF31" s="179"/>
      <c r="AG31" s="180">
        <f t="shared" si="2"/>
        <v>0</v>
      </c>
      <c r="AH31" s="172"/>
      <c r="AI31" s="177"/>
      <c r="AJ31" s="178"/>
      <c r="AK31" s="178"/>
      <c r="AL31" s="178"/>
      <c r="AM31" s="178"/>
      <c r="AN31" s="179"/>
      <c r="AO31" s="180">
        <f t="shared" si="3"/>
        <v>0</v>
      </c>
      <c r="AP31" s="172"/>
      <c r="AQ31" s="177"/>
      <c r="AR31" s="178"/>
      <c r="AS31" s="178"/>
      <c r="AT31" s="178"/>
      <c r="AU31" s="178"/>
      <c r="AV31" s="179"/>
      <c r="AW31" s="180">
        <f t="shared" si="4"/>
        <v>0</v>
      </c>
      <c r="AX31" s="76"/>
      <c r="AY31" s="36"/>
    </row>
    <row r="32" spans="1:51" ht="12.75" customHeight="1" thickBot="1">
      <c r="A32" s="147" t="s">
        <v>64</v>
      </c>
      <c r="B32" s="150">
        <v>18</v>
      </c>
      <c r="C32" s="135" t="s">
        <v>131</v>
      </c>
      <c r="D32" s="121">
        <f t="shared" si="0"/>
        <v>0</v>
      </c>
      <c r="E32" s="75"/>
      <c r="F32" s="155"/>
      <c r="G32" s="156"/>
      <c r="H32" s="156"/>
      <c r="I32" s="158"/>
      <c r="J32" s="156"/>
      <c r="K32" s="156"/>
      <c r="L32" s="156"/>
      <c r="M32" s="157"/>
      <c r="N32" s="164">
        <f t="shared" si="1"/>
        <v>0</v>
      </c>
      <c r="O32" s="75"/>
      <c r="P32" s="155"/>
      <c r="Q32" s="156"/>
      <c r="R32" s="156"/>
      <c r="S32" s="158"/>
      <c r="T32" s="156"/>
      <c r="U32" s="156"/>
      <c r="V32" s="156"/>
      <c r="W32" s="157"/>
      <c r="X32" s="76"/>
      <c r="Y32" s="36"/>
      <c r="Z32" s="172"/>
      <c r="AA32" s="181"/>
      <c r="AB32" s="182"/>
      <c r="AC32" s="182"/>
      <c r="AD32" s="182"/>
      <c r="AE32" s="182"/>
      <c r="AF32" s="183"/>
      <c r="AG32" s="180">
        <f t="shared" si="2"/>
        <v>0</v>
      </c>
      <c r="AH32" s="172"/>
      <c r="AI32" s="181"/>
      <c r="AJ32" s="182"/>
      <c r="AK32" s="182"/>
      <c r="AL32" s="182"/>
      <c r="AM32" s="182"/>
      <c r="AN32" s="183"/>
      <c r="AO32" s="180">
        <f t="shared" si="3"/>
        <v>0</v>
      </c>
      <c r="AP32" s="172"/>
      <c r="AQ32" s="181"/>
      <c r="AR32" s="182"/>
      <c r="AS32" s="182"/>
      <c r="AT32" s="182"/>
      <c r="AU32" s="182"/>
      <c r="AV32" s="183"/>
      <c r="AW32" s="180">
        <f t="shared" si="4"/>
        <v>0</v>
      </c>
      <c r="AX32" s="76"/>
      <c r="AY32" s="36"/>
    </row>
    <row r="33" spans="1:51" ht="12.75" customHeight="1" thickBot="1">
      <c r="A33" s="147" t="s">
        <v>64</v>
      </c>
      <c r="B33" s="150">
        <v>21</v>
      </c>
      <c r="C33" s="137" t="s">
        <v>37</v>
      </c>
      <c r="D33" s="121">
        <f t="shared" si="0"/>
        <v>0</v>
      </c>
      <c r="E33" s="75"/>
      <c r="F33" s="155"/>
      <c r="G33" s="156"/>
      <c r="H33" s="156"/>
      <c r="I33" s="158"/>
      <c r="J33" s="156"/>
      <c r="K33" s="156"/>
      <c r="L33" s="156"/>
      <c r="M33" s="157"/>
      <c r="N33" s="164">
        <f t="shared" si="1"/>
        <v>0</v>
      </c>
      <c r="O33" s="75"/>
      <c r="P33" s="155"/>
      <c r="Q33" s="156"/>
      <c r="R33" s="156"/>
      <c r="S33" s="158"/>
      <c r="T33" s="156"/>
      <c r="U33" s="156"/>
      <c r="V33" s="156"/>
      <c r="W33" s="157"/>
      <c r="X33" s="76"/>
      <c r="Y33" s="36"/>
      <c r="Z33" s="172"/>
      <c r="AA33" s="181"/>
      <c r="AB33" s="182"/>
      <c r="AC33" s="182"/>
      <c r="AD33" s="182"/>
      <c r="AE33" s="182"/>
      <c r="AF33" s="183"/>
      <c r="AG33" s="180">
        <f t="shared" si="2"/>
        <v>0</v>
      </c>
      <c r="AH33" s="172"/>
      <c r="AI33" s="181"/>
      <c r="AJ33" s="182"/>
      <c r="AK33" s="182"/>
      <c r="AL33" s="182"/>
      <c r="AM33" s="182"/>
      <c r="AN33" s="183"/>
      <c r="AO33" s="180">
        <f t="shared" si="3"/>
        <v>0</v>
      </c>
      <c r="AP33" s="172"/>
      <c r="AQ33" s="181"/>
      <c r="AR33" s="182"/>
      <c r="AS33" s="182"/>
      <c r="AT33" s="182"/>
      <c r="AU33" s="182"/>
      <c r="AV33" s="183"/>
      <c r="AW33" s="180">
        <f t="shared" si="4"/>
        <v>0</v>
      </c>
      <c r="AX33" s="76"/>
      <c r="AY33" s="36"/>
    </row>
    <row r="34" spans="1:51" ht="12.75" customHeight="1" thickBot="1">
      <c r="A34" s="147" t="s">
        <v>64</v>
      </c>
      <c r="B34" s="150">
        <v>14</v>
      </c>
      <c r="C34" s="135" t="s">
        <v>23</v>
      </c>
      <c r="D34" s="121">
        <f t="shared" si="0"/>
        <v>0</v>
      </c>
      <c r="E34" s="75"/>
      <c r="F34" s="155"/>
      <c r="G34" s="156"/>
      <c r="H34" s="156"/>
      <c r="I34" s="156"/>
      <c r="J34" s="156"/>
      <c r="K34" s="156"/>
      <c r="L34" s="156"/>
      <c r="M34" s="157"/>
      <c r="N34" s="164">
        <f t="shared" si="1"/>
        <v>0</v>
      </c>
      <c r="O34" s="75"/>
      <c r="P34" s="155"/>
      <c r="Q34" s="156"/>
      <c r="R34" s="156"/>
      <c r="S34" s="158"/>
      <c r="T34" s="156"/>
      <c r="U34" s="156"/>
      <c r="V34" s="156"/>
      <c r="W34" s="157"/>
      <c r="X34" s="76"/>
      <c r="Y34" s="36"/>
      <c r="Z34" s="172"/>
      <c r="AA34" s="181"/>
      <c r="AB34" s="182"/>
      <c r="AC34" s="182"/>
      <c r="AD34" s="182"/>
      <c r="AE34" s="182"/>
      <c r="AF34" s="188"/>
      <c r="AG34" s="186">
        <f t="shared" si="2"/>
        <v>0</v>
      </c>
      <c r="AH34" s="172"/>
      <c r="AI34" s="181"/>
      <c r="AJ34" s="182"/>
      <c r="AK34" s="182"/>
      <c r="AL34" s="182"/>
      <c r="AM34" s="182"/>
      <c r="AN34" s="188"/>
      <c r="AO34" s="186">
        <f t="shared" si="3"/>
        <v>0</v>
      </c>
      <c r="AP34" s="172"/>
      <c r="AQ34" s="181"/>
      <c r="AR34" s="182"/>
      <c r="AS34" s="182"/>
      <c r="AT34" s="182"/>
      <c r="AU34" s="182"/>
      <c r="AV34" s="188"/>
      <c r="AW34" s="186">
        <f t="shared" si="4"/>
        <v>0</v>
      </c>
      <c r="AX34" s="76"/>
      <c r="AY34" s="36"/>
    </row>
    <row r="35" spans="1:51" ht="12.75" customHeight="1" thickBot="1">
      <c r="A35" s="147" t="s">
        <v>64</v>
      </c>
      <c r="B35" s="152" t="s">
        <v>64</v>
      </c>
      <c r="C35" s="135" t="s">
        <v>52</v>
      </c>
      <c r="D35" s="121">
        <f t="shared" si="0"/>
        <v>0</v>
      </c>
      <c r="E35" s="75"/>
      <c r="F35" s="155"/>
      <c r="G35" s="156"/>
      <c r="H35" s="156"/>
      <c r="I35" s="158"/>
      <c r="J35" s="156"/>
      <c r="K35" s="156"/>
      <c r="L35" s="156"/>
      <c r="M35" s="157"/>
      <c r="N35" s="164">
        <f t="shared" si="1"/>
        <v>0</v>
      </c>
      <c r="O35" s="75"/>
      <c r="P35" s="155"/>
      <c r="Q35" s="156"/>
      <c r="R35" s="156"/>
      <c r="S35" s="158"/>
      <c r="T35" s="156"/>
      <c r="U35" s="156"/>
      <c r="V35" s="156"/>
      <c r="W35" s="157"/>
      <c r="X35" s="76"/>
      <c r="Y35" s="36"/>
      <c r="Z35" s="172"/>
      <c r="AA35" s="177"/>
      <c r="AB35" s="178"/>
      <c r="AC35" s="178"/>
      <c r="AD35" s="178"/>
      <c r="AE35" s="178"/>
      <c r="AF35" s="189"/>
      <c r="AG35" s="186">
        <f t="shared" si="2"/>
        <v>0</v>
      </c>
      <c r="AH35" s="172"/>
      <c r="AI35" s="177"/>
      <c r="AJ35" s="178"/>
      <c r="AK35" s="178"/>
      <c r="AL35" s="178"/>
      <c r="AM35" s="178"/>
      <c r="AN35" s="189"/>
      <c r="AO35" s="186">
        <f t="shared" si="3"/>
        <v>0</v>
      </c>
      <c r="AP35" s="172"/>
      <c r="AQ35" s="177"/>
      <c r="AR35" s="178"/>
      <c r="AS35" s="178"/>
      <c r="AT35" s="178"/>
      <c r="AU35" s="178"/>
      <c r="AV35" s="189"/>
      <c r="AW35" s="186">
        <f t="shared" si="4"/>
        <v>0</v>
      </c>
      <c r="AX35" s="76"/>
      <c r="AY35" s="36"/>
    </row>
    <row r="36" spans="1:51" ht="15.75" thickBot="1">
      <c r="A36" s="148" t="s">
        <v>64</v>
      </c>
      <c r="B36" s="153" t="s">
        <v>64</v>
      </c>
      <c r="C36" s="143" t="s">
        <v>53</v>
      </c>
      <c r="D36" s="121">
        <f t="shared" si="0"/>
        <v>0</v>
      </c>
      <c r="E36" s="75"/>
      <c r="F36" s="159"/>
      <c r="G36" s="160"/>
      <c r="H36" s="160"/>
      <c r="I36" s="161"/>
      <c r="J36" s="160"/>
      <c r="K36" s="160"/>
      <c r="L36" s="160"/>
      <c r="M36" s="162"/>
      <c r="N36" s="165">
        <f t="shared" si="1"/>
        <v>0</v>
      </c>
      <c r="O36" s="75"/>
      <c r="P36" s="159"/>
      <c r="Q36" s="160"/>
      <c r="R36" s="160"/>
      <c r="S36" s="161"/>
      <c r="T36" s="160"/>
      <c r="U36" s="160"/>
      <c r="V36" s="160"/>
      <c r="W36" s="162"/>
      <c r="X36" s="76"/>
      <c r="Y36" s="44"/>
      <c r="Z36" s="172"/>
      <c r="AA36" s="184"/>
      <c r="AB36" s="185"/>
      <c r="AC36" s="185"/>
      <c r="AD36" s="185"/>
      <c r="AE36" s="185"/>
      <c r="AF36" s="190"/>
      <c r="AG36" s="187">
        <f t="shared" si="2"/>
        <v>0</v>
      </c>
      <c r="AH36" s="172"/>
      <c r="AI36" s="184"/>
      <c r="AJ36" s="185"/>
      <c r="AK36" s="185"/>
      <c r="AL36" s="185"/>
      <c r="AM36" s="185"/>
      <c r="AN36" s="190"/>
      <c r="AO36" s="187">
        <f t="shared" si="3"/>
        <v>0</v>
      </c>
      <c r="AP36" s="172"/>
      <c r="AQ36" s="184"/>
      <c r="AR36" s="185"/>
      <c r="AS36" s="185"/>
      <c r="AT36" s="185"/>
      <c r="AU36" s="185"/>
      <c r="AV36" s="190"/>
      <c r="AW36" s="187">
        <f t="shared" si="4"/>
        <v>0</v>
      </c>
      <c r="AX36" s="76"/>
      <c r="AY36" s="44"/>
    </row>
    <row r="37" spans="2:23" ht="15">
      <c r="B37" s="142"/>
      <c r="C37" s="141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42927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11">
    <mergeCell ref="Y1:Y2"/>
    <mergeCell ref="AA1:AG2"/>
    <mergeCell ref="AI1:AO2"/>
    <mergeCell ref="AQ1:AW2"/>
    <mergeCell ref="AY1:AY2"/>
    <mergeCell ref="A1:A3"/>
    <mergeCell ref="B1:B3"/>
    <mergeCell ref="D1:D2"/>
    <mergeCell ref="F1:M2"/>
    <mergeCell ref="N1:N3"/>
    <mergeCell ref="P1:W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46"/>
  <sheetViews>
    <sheetView zoomScalePageLayoutView="0" workbookViewId="0" topLeftCell="A1">
      <selection activeCell="BA4" sqref="BA4:BA13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28" customWidth="1"/>
    <col min="43" max="48" width="5.7109375" style="28" customWidth="1"/>
    <col min="49" max="49" width="6.421875" style="28" bestFit="1" customWidth="1"/>
    <col min="50" max="50" width="2.7109375" style="10" customWidth="1"/>
    <col min="51" max="51" width="9.28125" style="28" customWidth="1"/>
    <col min="52" max="52" width="2.7109375" style="10" customWidth="1"/>
    <col min="53" max="53" width="9.28125" style="28" customWidth="1"/>
    <col min="54" max="16384" width="11.421875" style="28" customWidth="1"/>
  </cols>
  <sheetData>
    <row r="1" spans="1:53" ht="12.75" customHeight="1">
      <c r="A1" s="298">
        <v>2017</v>
      </c>
      <c r="B1" s="301">
        <v>2016</v>
      </c>
      <c r="C1" s="103" t="s">
        <v>57</v>
      </c>
      <c r="D1" s="304" t="s">
        <v>0</v>
      </c>
      <c r="E1" s="78"/>
      <c r="F1" s="306" t="s">
        <v>105</v>
      </c>
      <c r="G1" s="306"/>
      <c r="H1" s="306"/>
      <c r="I1" s="306"/>
      <c r="J1" s="306"/>
      <c r="K1" s="306"/>
      <c r="L1" s="306"/>
      <c r="M1" s="307"/>
      <c r="N1" s="312" t="s">
        <v>0</v>
      </c>
      <c r="O1" s="78"/>
      <c r="P1" s="306" t="s">
        <v>123</v>
      </c>
      <c r="Q1" s="306"/>
      <c r="R1" s="306"/>
      <c r="S1" s="306"/>
      <c r="T1" s="306"/>
      <c r="U1" s="306"/>
      <c r="V1" s="306"/>
      <c r="W1" s="307"/>
      <c r="X1" s="76"/>
      <c r="Y1" s="310" t="s">
        <v>89</v>
      </c>
      <c r="Z1" s="166"/>
      <c r="AA1" s="315" t="s">
        <v>219</v>
      </c>
      <c r="AB1" s="316"/>
      <c r="AC1" s="316"/>
      <c r="AD1" s="316"/>
      <c r="AE1" s="316"/>
      <c r="AF1" s="316"/>
      <c r="AG1" s="317"/>
      <c r="AH1" s="166"/>
      <c r="AI1" s="315" t="s">
        <v>271</v>
      </c>
      <c r="AJ1" s="316"/>
      <c r="AK1" s="316"/>
      <c r="AL1" s="316"/>
      <c r="AM1" s="316"/>
      <c r="AN1" s="316"/>
      <c r="AO1" s="317"/>
      <c r="AP1" s="166"/>
      <c r="AQ1" s="315" t="s">
        <v>124</v>
      </c>
      <c r="AR1" s="316"/>
      <c r="AS1" s="316"/>
      <c r="AT1" s="316"/>
      <c r="AU1" s="316"/>
      <c r="AV1" s="316"/>
      <c r="AW1" s="317"/>
      <c r="AX1" s="76"/>
      <c r="AY1" s="310" t="s">
        <v>337</v>
      </c>
      <c r="AZ1" s="76"/>
      <c r="BA1" s="310" t="s">
        <v>342</v>
      </c>
    </row>
    <row r="2" spans="1:53" ht="20.25" customHeight="1" thickBot="1">
      <c r="A2" s="299"/>
      <c r="B2" s="302"/>
      <c r="C2" s="104" t="s">
        <v>61</v>
      </c>
      <c r="D2" s="305"/>
      <c r="E2" s="79"/>
      <c r="F2" s="308"/>
      <c r="G2" s="308"/>
      <c r="H2" s="308"/>
      <c r="I2" s="308"/>
      <c r="J2" s="308"/>
      <c r="K2" s="308"/>
      <c r="L2" s="308"/>
      <c r="M2" s="309"/>
      <c r="N2" s="313"/>
      <c r="O2" s="79"/>
      <c r="P2" s="308"/>
      <c r="Q2" s="308"/>
      <c r="R2" s="308"/>
      <c r="S2" s="308"/>
      <c r="T2" s="308"/>
      <c r="U2" s="308"/>
      <c r="V2" s="308"/>
      <c r="W2" s="309"/>
      <c r="X2" s="76"/>
      <c r="Y2" s="311"/>
      <c r="Z2" s="77"/>
      <c r="AA2" s="318"/>
      <c r="AB2" s="319"/>
      <c r="AC2" s="319"/>
      <c r="AD2" s="319"/>
      <c r="AE2" s="319"/>
      <c r="AF2" s="319"/>
      <c r="AG2" s="320"/>
      <c r="AH2" s="77"/>
      <c r="AI2" s="318"/>
      <c r="AJ2" s="319"/>
      <c r="AK2" s="319"/>
      <c r="AL2" s="319"/>
      <c r="AM2" s="319"/>
      <c r="AN2" s="319"/>
      <c r="AO2" s="320"/>
      <c r="AP2" s="77"/>
      <c r="AQ2" s="318"/>
      <c r="AR2" s="319"/>
      <c r="AS2" s="319"/>
      <c r="AT2" s="319"/>
      <c r="AU2" s="319"/>
      <c r="AV2" s="319"/>
      <c r="AW2" s="320"/>
      <c r="AX2" s="76"/>
      <c r="AY2" s="311"/>
      <c r="AZ2" s="76"/>
      <c r="BA2" s="311"/>
    </row>
    <row r="3" spans="1:53" ht="13.5" customHeight="1" thickBot="1">
      <c r="A3" s="300"/>
      <c r="B3" s="303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4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7"/>
      <c r="AA3" s="168" t="s">
        <v>17</v>
      </c>
      <c r="AB3" s="169" t="s">
        <v>18</v>
      </c>
      <c r="AC3" s="169" t="s">
        <v>19</v>
      </c>
      <c r="AD3" s="169" t="s">
        <v>20</v>
      </c>
      <c r="AE3" s="170" t="s">
        <v>220</v>
      </c>
      <c r="AF3" s="170" t="s">
        <v>221</v>
      </c>
      <c r="AG3" s="171" t="s">
        <v>0</v>
      </c>
      <c r="AH3" s="167"/>
      <c r="AI3" s="168" t="s">
        <v>17</v>
      </c>
      <c r="AJ3" s="169" t="s">
        <v>18</v>
      </c>
      <c r="AK3" s="169" t="s">
        <v>19</v>
      </c>
      <c r="AL3" s="169" t="s">
        <v>20</v>
      </c>
      <c r="AM3" s="170" t="s">
        <v>220</v>
      </c>
      <c r="AN3" s="170" t="s">
        <v>221</v>
      </c>
      <c r="AO3" s="171" t="s">
        <v>0</v>
      </c>
      <c r="AP3" s="167"/>
      <c r="AQ3" s="168" t="s">
        <v>17</v>
      </c>
      <c r="AR3" s="169" t="s">
        <v>18</v>
      </c>
      <c r="AS3" s="169" t="s">
        <v>19</v>
      </c>
      <c r="AT3" s="169" t="s">
        <v>20</v>
      </c>
      <c r="AU3" s="170" t="s">
        <v>220</v>
      </c>
      <c r="AV3" s="170" t="s">
        <v>221</v>
      </c>
      <c r="AW3" s="171" t="s">
        <v>0</v>
      </c>
      <c r="AX3" s="76"/>
      <c r="AY3" s="42" t="s">
        <v>0</v>
      </c>
      <c r="AZ3" s="76"/>
      <c r="BA3" s="42" t="s">
        <v>0</v>
      </c>
    </row>
    <row r="4" spans="1:53" ht="12.75" customHeight="1" thickBot="1">
      <c r="A4" s="144">
        <v>1</v>
      </c>
      <c r="B4" s="149">
        <v>2</v>
      </c>
      <c r="C4" s="133" t="s">
        <v>34</v>
      </c>
      <c r="D4" s="121">
        <f>SUM(Y4+AG4+AO4+AW4+AY4+BA4)</f>
        <v>349</v>
      </c>
      <c r="E4" s="75"/>
      <c r="F4" s="198">
        <v>10</v>
      </c>
      <c r="G4" s="196">
        <v>1</v>
      </c>
      <c r="H4" s="196">
        <v>4</v>
      </c>
      <c r="I4" s="196">
        <v>1</v>
      </c>
      <c r="J4" s="196">
        <v>1</v>
      </c>
      <c r="K4" s="196">
        <v>1</v>
      </c>
      <c r="L4" s="196">
        <v>1</v>
      </c>
      <c r="M4" s="70"/>
      <c r="N4" s="163">
        <f aca="true" t="shared" si="0" ref="N4:N36">SUM(F4:M4)</f>
        <v>19</v>
      </c>
      <c r="O4" s="75"/>
      <c r="P4" s="154">
        <v>89</v>
      </c>
      <c r="Q4" s="68">
        <v>56</v>
      </c>
      <c r="R4" s="68">
        <v>26</v>
      </c>
      <c r="S4" s="69">
        <v>28</v>
      </c>
      <c r="T4" s="68">
        <v>3</v>
      </c>
      <c r="U4" s="68">
        <v>16</v>
      </c>
      <c r="V4" s="68">
        <v>2</v>
      </c>
      <c r="W4" s="70"/>
      <c r="X4" s="76"/>
      <c r="Y4" s="40">
        <v>5</v>
      </c>
      <c r="Z4" s="172"/>
      <c r="AA4" s="173">
        <v>45</v>
      </c>
      <c r="AB4" s="174">
        <v>15</v>
      </c>
      <c r="AC4" s="174">
        <v>2</v>
      </c>
      <c r="AD4" s="174"/>
      <c r="AE4" s="174">
        <v>1</v>
      </c>
      <c r="AF4" s="175">
        <v>6</v>
      </c>
      <c r="AG4" s="176">
        <f aca="true" t="shared" si="1" ref="AG4:AG36">SUM(AA4:AF4)</f>
        <v>69</v>
      </c>
      <c r="AH4" s="172"/>
      <c r="AI4" s="173">
        <v>43</v>
      </c>
      <c r="AJ4" s="174">
        <v>20</v>
      </c>
      <c r="AK4" s="174">
        <v>11</v>
      </c>
      <c r="AL4" s="174">
        <v>20</v>
      </c>
      <c r="AM4" s="174">
        <v>2</v>
      </c>
      <c r="AN4" s="175">
        <v>8</v>
      </c>
      <c r="AO4" s="176">
        <f aca="true" t="shared" si="2" ref="AO4:AO36">SUM(AI4:AN4)</f>
        <v>104</v>
      </c>
      <c r="AP4" s="172"/>
      <c r="AQ4" s="173">
        <v>24</v>
      </c>
      <c r="AR4" s="174">
        <v>1</v>
      </c>
      <c r="AS4" s="174">
        <v>1</v>
      </c>
      <c r="AT4" s="174">
        <v>8</v>
      </c>
      <c r="AU4" s="174">
        <v>1</v>
      </c>
      <c r="AV4" s="175">
        <v>1</v>
      </c>
      <c r="AW4" s="176">
        <f aca="true" t="shared" si="3" ref="AW4:AW36">SUM(AQ4:AV4)</f>
        <v>36</v>
      </c>
      <c r="AX4" s="76"/>
      <c r="AY4" s="40">
        <v>60</v>
      </c>
      <c r="AZ4" s="76"/>
      <c r="BA4" s="40">
        <v>75</v>
      </c>
    </row>
    <row r="5" spans="1:53" ht="12.75" customHeight="1" thickBot="1">
      <c r="A5" s="145">
        <v>2</v>
      </c>
      <c r="B5" s="150">
        <v>1</v>
      </c>
      <c r="C5" s="134" t="s">
        <v>65</v>
      </c>
      <c r="D5" s="121">
        <f aca="true" t="shared" si="4" ref="D5:D36">SUM(Y5+AG5+AO5+AW5+AY5+BA5)</f>
        <v>213</v>
      </c>
      <c r="E5" s="75"/>
      <c r="F5" s="199">
        <v>1</v>
      </c>
      <c r="G5" s="197">
        <v>1</v>
      </c>
      <c r="H5" s="197">
        <v>6</v>
      </c>
      <c r="I5" s="156"/>
      <c r="J5" s="197">
        <v>4</v>
      </c>
      <c r="K5" s="156"/>
      <c r="L5" s="156"/>
      <c r="M5" s="157"/>
      <c r="N5" s="164">
        <f t="shared" si="0"/>
        <v>12</v>
      </c>
      <c r="O5" s="75"/>
      <c r="P5" s="155">
        <v>7</v>
      </c>
      <c r="Q5" s="156">
        <v>1</v>
      </c>
      <c r="R5" s="156">
        <v>78</v>
      </c>
      <c r="S5" s="158"/>
      <c r="T5" s="156">
        <v>72</v>
      </c>
      <c r="U5" s="156"/>
      <c r="V5" s="156"/>
      <c r="W5" s="157"/>
      <c r="X5" s="76"/>
      <c r="Y5" s="36">
        <v>22</v>
      </c>
      <c r="Z5" s="172"/>
      <c r="AA5" s="177">
        <v>6</v>
      </c>
      <c r="AB5" s="178">
        <v>1</v>
      </c>
      <c r="AC5" s="178">
        <v>23</v>
      </c>
      <c r="AD5" s="178"/>
      <c r="AE5" s="178">
        <v>17</v>
      </c>
      <c r="AF5" s="179"/>
      <c r="AG5" s="180">
        <f t="shared" si="1"/>
        <v>47</v>
      </c>
      <c r="AH5" s="172"/>
      <c r="AI5" s="177">
        <v>8</v>
      </c>
      <c r="AJ5" s="178"/>
      <c r="AK5" s="178">
        <v>37</v>
      </c>
      <c r="AL5" s="178"/>
      <c r="AM5" s="178">
        <v>16</v>
      </c>
      <c r="AN5" s="179"/>
      <c r="AO5" s="180">
        <f t="shared" si="2"/>
        <v>61</v>
      </c>
      <c r="AP5" s="172"/>
      <c r="AQ5" s="177">
        <v>1</v>
      </c>
      <c r="AR5" s="178"/>
      <c r="AS5" s="178">
        <v>16</v>
      </c>
      <c r="AT5" s="178"/>
      <c r="AU5" s="178">
        <v>16</v>
      </c>
      <c r="AV5" s="179"/>
      <c r="AW5" s="180">
        <f t="shared" si="3"/>
        <v>33</v>
      </c>
      <c r="AX5" s="76"/>
      <c r="AY5" s="36">
        <v>40</v>
      </c>
      <c r="AZ5" s="76"/>
      <c r="BA5" s="36">
        <v>10</v>
      </c>
    </row>
    <row r="6" spans="1:53" ht="12.75" customHeight="1" thickBot="1">
      <c r="A6" s="145">
        <v>3</v>
      </c>
      <c r="B6" s="150">
        <v>3</v>
      </c>
      <c r="C6" s="134" t="s">
        <v>70</v>
      </c>
      <c r="D6" s="121">
        <f t="shared" si="4"/>
        <v>145</v>
      </c>
      <c r="E6" s="75"/>
      <c r="F6" s="199">
        <v>5</v>
      </c>
      <c r="G6" s="197">
        <v>1</v>
      </c>
      <c r="H6" s="197">
        <v>3</v>
      </c>
      <c r="I6" s="156"/>
      <c r="J6" s="197">
        <v>3</v>
      </c>
      <c r="K6" s="156"/>
      <c r="L6" s="156"/>
      <c r="M6" s="157"/>
      <c r="N6" s="164">
        <f t="shared" si="0"/>
        <v>12</v>
      </c>
      <c r="O6" s="75"/>
      <c r="P6" s="155">
        <v>3</v>
      </c>
      <c r="Q6" s="156">
        <v>15</v>
      </c>
      <c r="R6" s="156">
        <v>5</v>
      </c>
      <c r="S6" s="158"/>
      <c r="T6" s="156">
        <v>47</v>
      </c>
      <c r="U6" s="156"/>
      <c r="V6" s="156"/>
      <c r="W6" s="157"/>
      <c r="X6" s="76"/>
      <c r="Y6" s="36">
        <v>5</v>
      </c>
      <c r="Z6" s="172"/>
      <c r="AA6" s="177">
        <v>2</v>
      </c>
      <c r="AB6" s="178"/>
      <c r="AC6" s="178">
        <v>1</v>
      </c>
      <c r="AD6" s="178"/>
      <c r="AE6" s="178">
        <v>9</v>
      </c>
      <c r="AF6" s="179"/>
      <c r="AG6" s="180">
        <f t="shared" si="1"/>
        <v>12</v>
      </c>
      <c r="AH6" s="172"/>
      <c r="AI6" s="177">
        <v>14</v>
      </c>
      <c r="AJ6" s="178">
        <v>15</v>
      </c>
      <c r="AK6" s="178">
        <v>11</v>
      </c>
      <c r="AL6" s="178"/>
      <c r="AM6" s="178">
        <v>4</v>
      </c>
      <c r="AN6" s="179"/>
      <c r="AO6" s="180">
        <f t="shared" si="2"/>
        <v>44</v>
      </c>
      <c r="AP6" s="172"/>
      <c r="AQ6" s="177">
        <v>1</v>
      </c>
      <c r="AR6" s="178"/>
      <c r="AS6" s="178">
        <v>1</v>
      </c>
      <c r="AT6" s="178"/>
      <c r="AU6" s="178">
        <v>12</v>
      </c>
      <c r="AV6" s="179"/>
      <c r="AW6" s="180">
        <f t="shared" si="3"/>
        <v>14</v>
      </c>
      <c r="AX6" s="76"/>
      <c r="AY6" s="36">
        <v>20</v>
      </c>
      <c r="AZ6" s="76"/>
      <c r="BA6" s="36">
        <v>50</v>
      </c>
    </row>
    <row r="7" spans="1:53" ht="12.75" customHeight="1" thickBot="1">
      <c r="A7" s="145">
        <v>4</v>
      </c>
      <c r="B7" s="150">
        <v>6</v>
      </c>
      <c r="C7" s="135" t="s">
        <v>85</v>
      </c>
      <c r="D7" s="121">
        <f t="shared" si="4"/>
        <v>96</v>
      </c>
      <c r="E7" s="75"/>
      <c r="F7" s="155"/>
      <c r="G7" s="156"/>
      <c r="H7" s="197">
        <v>1</v>
      </c>
      <c r="I7" s="156"/>
      <c r="J7" s="197">
        <v>1</v>
      </c>
      <c r="K7" s="197">
        <v>1</v>
      </c>
      <c r="L7" s="156"/>
      <c r="M7" s="157"/>
      <c r="N7" s="164">
        <f t="shared" si="0"/>
        <v>3</v>
      </c>
      <c r="O7" s="75"/>
      <c r="P7" s="155"/>
      <c r="Q7" s="156"/>
      <c r="R7" s="156">
        <v>2</v>
      </c>
      <c r="S7" s="158"/>
      <c r="T7" s="156">
        <v>82</v>
      </c>
      <c r="U7" s="156">
        <v>1</v>
      </c>
      <c r="V7" s="156"/>
      <c r="W7" s="157"/>
      <c r="X7" s="76"/>
      <c r="Y7" s="36">
        <v>9</v>
      </c>
      <c r="Z7" s="172"/>
      <c r="AA7" s="177"/>
      <c r="AB7" s="178"/>
      <c r="AC7" s="178">
        <v>1</v>
      </c>
      <c r="AD7" s="178"/>
      <c r="AE7" s="178">
        <v>1</v>
      </c>
      <c r="AF7" s="179"/>
      <c r="AG7" s="180">
        <f t="shared" si="1"/>
        <v>2</v>
      </c>
      <c r="AH7" s="172"/>
      <c r="AI7" s="177"/>
      <c r="AJ7" s="178"/>
      <c r="AK7" s="178">
        <v>1</v>
      </c>
      <c r="AL7" s="178"/>
      <c r="AM7" s="178">
        <v>23</v>
      </c>
      <c r="AN7" s="179">
        <v>1</v>
      </c>
      <c r="AO7" s="180">
        <f t="shared" si="2"/>
        <v>25</v>
      </c>
      <c r="AP7" s="172"/>
      <c r="AQ7" s="177"/>
      <c r="AR7" s="178"/>
      <c r="AS7" s="178"/>
      <c r="AT7" s="178"/>
      <c r="AU7" s="178">
        <v>30</v>
      </c>
      <c r="AV7" s="179"/>
      <c r="AW7" s="180">
        <f t="shared" si="3"/>
        <v>30</v>
      </c>
      <c r="AX7" s="76"/>
      <c r="AY7" s="36">
        <v>20</v>
      </c>
      <c r="AZ7" s="76"/>
      <c r="BA7" s="36">
        <v>10</v>
      </c>
    </row>
    <row r="8" spans="1:53" ht="12.75" customHeight="1" thickBot="1">
      <c r="A8" s="145">
        <v>5</v>
      </c>
      <c r="B8" s="150">
        <v>5</v>
      </c>
      <c r="C8" s="134" t="s">
        <v>24</v>
      </c>
      <c r="D8" s="121">
        <f t="shared" si="4"/>
        <v>76</v>
      </c>
      <c r="E8" s="75"/>
      <c r="F8" s="155"/>
      <c r="G8" s="156"/>
      <c r="H8" s="156"/>
      <c r="I8" s="156"/>
      <c r="J8" s="197">
        <v>1</v>
      </c>
      <c r="K8" s="156"/>
      <c r="L8" s="197">
        <v>1</v>
      </c>
      <c r="M8" s="157"/>
      <c r="N8" s="164">
        <f t="shared" si="0"/>
        <v>2</v>
      </c>
      <c r="O8" s="75"/>
      <c r="P8" s="155"/>
      <c r="Q8" s="156"/>
      <c r="R8" s="156"/>
      <c r="S8" s="158"/>
      <c r="T8" s="156">
        <v>75</v>
      </c>
      <c r="U8" s="156"/>
      <c r="V8" s="156">
        <v>1</v>
      </c>
      <c r="W8" s="157"/>
      <c r="X8" s="76"/>
      <c r="Y8" s="36">
        <v>4</v>
      </c>
      <c r="Z8" s="172"/>
      <c r="AA8" s="177"/>
      <c r="AB8" s="178"/>
      <c r="AC8" s="178"/>
      <c r="AD8" s="178"/>
      <c r="AE8" s="178">
        <v>20</v>
      </c>
      <c r="AF8" s="179"/>
      <c r="AG8" s="180">
        <f t="shared" si="1"/>
        <v>20</v>
      </c>
      <c r="AH8" s="172"/>
      <c r="AI8" s="177"/>
      <c r="AJ8" s="178"/>
      <c r="AK8" s="178"/>
      <c r="AL8" s="178"/>
      <c r="AM8" s="178">
        <v>12</v>
      </c>
      <c r="AN8" s="179"/>
      <c r="AO8" s="180">
        <f t="shared" si="2"/>
        <v>12</v>
      </c>
      <c r="AP8" s="172"/>
      <c r="AQ8" s="177"/>
      <c r="AR8" s="178"/>
      <c r="AS8" s="178"/>
      <c r="AT8" s="178"/>
      <c r="AU8" s="178">
        <v>20</v>
      </c>
      <c r="AV8" s="179"/>
      <c r="AW8" s="180">
        <f t="shared" si="3"/>
        <v>20</v>
      </c>
      <c r="AX8" s="76"/>
      <c r="AY8" s="36">
        <v>20</v>
      </c>
      <c r="AZ8" s="76"/>
      <c r="BA8" s="36"/>
    </row>
    <row r="9" spans="1:53" ht="12.75" customHeight="1" thickBot="1">
      <c r="A9" s="145">
        <v>6</v>
      </c>
      <c r="B9" s="150">
        <v>15</v>
      </c>
      <c r="C9" s="135" t="s">
        <v>21</v>
      </c>
      <c r="D9" s="121">
        <f t="shared" si="4"/>
        <v>53</v>
      </c>
      <c r="E9" s="75"/>
      <c r="F9" s="155"/>
      <c r="G9" s="156"/>
      <c r="H9" s="197">
        <v>1</v>
      </c>
      <c r="I9" s="158"/>
      <c r="J9" s="197">
        <v>1</v>
      </c>
      <c r="K9" s="156"/>
      <c r="L9" s="156"/>
      <c r="M9" s="157"/>
      <c r="N9" s="164">
        <f t="shared" si="0"/>
        <v>2</v>
      </c>
      <c r="O9" s="75"/>
      <c r="P9" s="155"/>
      <c r="Q9" s="156"/>
      <c r="R9" s="156">
        <v>7</v>
      </c>
      <c r="S9" s="158"/>
      <c r="T9" s="156">
        <v>46</v>
      </c>
      <c r="U9" s="156"/>
      <c r="V9" s="156"/>
      <c r="W9" s="157"/>
      <c r="X9" s="76"/>
      <c r="Y9" s="36"/>
      <c r="Z9" s="172"/>
      <c r="AA9" s="177"/>
      <c r="AB9" s="178"/>
      <c r="AC9" s="178"/>
      <c r="AD9" s="178"/>
      <c r="AE9" s="178">
        <v>10</v>
      </c>
      <c r="AF9" s="179"/>
      <c r="AG9" s="180">
        <f t="shared" si="1"/>
        <v>10</v>
      </c>
      <c r="AH9" s="172"/>
      <c r="AI9" s="177"/>
      <c r="AJ9" s="178"/>
      <c r="AK9" s="178">
        <v>6</v>
      </c>
      <c r="AL9" s="178"/>
      <c r="AM9" s="178">
        <v>15</v>
      </c>
      <c r="AN9" s="179"/>
      <c r="AO9" s="180">
        <f t="shared" si="2"/>
        <v>21</v>
      </c>
      <c r="AP9" s="172"/>
      <c r="AQ9" s="177"/>
      <c r="AR9" s="178"/>
      <c r="AS9" s="178">
        <v>1</v>
      </c>
      <c r="AT9" s="178"/>
      <c r="AU9" s="178">
        <v>1</v>
      </c>
      <c r="AV9" s="179"/>
      <c r="AW9" s="180">
        <f t="shared" si="3"/>
        <v>2</v>
      </c>
      <c r="AX9" s="76"/>
      <c r="AY9" s="36">
        <v>20</v>
      </c>
      <c r="AZ9" s="76"/>
      <c r="BA9" s="36"/>
    </row>
    <row r="10" spans="1:53" ht="12.75" customHeight="1" thickBot="1">
      <c r="A10" s="145">
        <v>7</v>
      </c>
      <c r="B10" s="150">
        <v>10</v>
      </c>
      <c r="C10" s="134" t="s">
        <v>84</v>
      </c>
      <c r="D10" s="121">
        <f t="shared" si="4"/>
        <v>49</v>
      </c>
      <c r="E10" s="75"/>
      <c r="F10" s="199">
        <v>1</v>
      </c>
      <c r="G10" s="156"/>
      <c r="H10" s="156"/>
      <c r="I10" s="156"/>
      <c r="J10" s="197">
        <v>1</v>
      </c>
      <c r="K10" s="197">
        <v>1</v>
      </c>
      <c r="L10" s="156"/>
      <c r="M10" s="157"/>
      <c r="N10" s="164">
        <f t="shared" si="0"/>
        <v>3</v>
      </c>
      <c r="O10" s="75"/>
      <c r="P10" s="155">
        <v>1</v>
      </c>
      <c r="Q10" s="156"/>
      <c r="R10" s="156"/>
      <c r="S10" s="158"/>
      <c r="T10" s="156">
        <v>3</v>
      </c>
      <c r="U10" s="156">
        <v>45</v>
      </c>
      <c r="V10" s="156"/>
      <c r="W10" s="157"/>
      <c r="X10" s="76"/>
      <c r="Y10" s="36">
        <v>2</v>
      </c>
      <c r="Z10" s="172"/>
      <c r="AA10" s="177"/>
      <c r="AB10" s="178"/>
      <c r="AC10" s="178"/>
      <c r="AD10" s="178"/>
      <c r="AE10" s="178">
        <v>1</v>
      </c>
      <c r="AF10" s="179">
        <v>8</v>
      </c>
      <c r="AG10" s="180">
        <f t="shared" si="1"/>
        <v>9</v>
      </c>
      <c r="AH10" s="172"/>
      <c r="AI10" s="177">
        <v>1</v>
      </c>
      <c r="AJ10" s="178"/>
      <c r="AK10" s="178"/>
      <c r="AL10" s="178"/>
      <c r="AM10" s="178">
        <v>1</v>
      </c>
      <c r="AN10" s="179">
        <v>15</v>
      </c>
      <c r="AO10" s="180">
        <f t="shared" si="2"/>
        <v>17</v>
      </c>
      <c r="AP10" s="172"/>
      <c r="AQ10" s="177"/>
      <c r="AR10" s="178"/>
      <c r="AS10" s="178"/>
      <c r="AT10" s="178"/>
      <c r="AU10" s="178"/>
      <c r="AV10" s="179">
        <v>1</v>
      </c>
      <c r="AW10" s="180">
        <f t="shared" si="3"/>
        <v>1</v>
      </c>
      <c r="AX10" s="76"/>
      <c r="AY10" s="36">
        <v>20</v>
      </c>
      <c r="AZ10" s="76"/>
      <c r="BA10" s="36"/>
    </row>
    <row r="11" spans="1:53" ht="12.75" customHeight="1" thickBot="1">
      <c r="A11" s="145">
        <v>8</v>
      </c>
      <c r="B11" s="150">
        <v>7</v>
      </c>
      <c r="C11" s="135" t="s">
        <v>32</v>
      </c>
      <c r="D11" s="121">
        <f t="shared" si="4"/>
        <v>43</v>
      </c>
      <c r="E11" s="75"/>
      <c r="F11" s="155"/>
      <c r="G11" s="156"/>
      <c r="H11" s="156"/>
      <c r="I11" s="156"/>
      <c r="J11" s="156"/>
      <c r="K11" s="197">
        <v>1</v>
      </c>
      <c r="L11" s="156"/>
      <c r="M11" s="157"/>
      <c r="N11" s="164">
        <f t="shared" si="0"/>
        <v>1</v>
      </c>
      <c r="O11" s="75"/>
      <c r="P11" s="155"/>
      <c r="Q11" s="156"/>
      <c r="R11" s="156"/>
      <c r="S11" s="158"/>
      <c r="T11" s="156">
        <v>2</v>
      </c>
      <c r="U11" s="156">
        <v>41</v>
      </c>
      <c r="V11" s="156"/>
      <c r="W11" s="157"/>
      <c r="X11" s="76"/>
      <c r="Y11" s="36"/>
      <c r="Z11" s="172"/>
      <c r="AA11" s="177"/>
      <c r="AB11" s="178"/>
      <c r="AC11" s="178"/>
      <c r="AD11" s="178"/>
      <c r="AE11" s="178"/>
      <c r="AF11" s="179">
        <v>10</v>
      </c>
      <c r="AG11" s="180">
        <f t="shared" si="1"/>
        <v>10</v>
      </c>
      <c r="AH11" s="172"/>
      <c r="AI11" s="177"/>
      <c r="AJ11" s="178"/>
      <c r="AK11" s="178"/>
      <c r="AL11" s="178"/>
      <c r="AM11" s="178">
        <v>2</v>
      </c>
      <c r="AN11" s="179">
        <v>10</v>
      </c>
      <c r="AO11" s="180">
        <f t="shared" si="2"/>
        <v>12</v>
      </c>
      <c r="AP11" s="172"/>
      <c r="AQ11" s="177"/>
      <c r="AR11" s="178"/>
      <c r="AS11" s="178"/>
      <c r="AT11" s="178"/>
      <c r="AU11" s="178"/>
      <c r="AV11" s="179">
        <v>1</v>
      </c>
      <c r="AW11" s="180">
        <f t="shared" si="3"/>
        <v>1</v>
      </c>
      <c r="AX11" s="76"/>
      <c r="AY11" s="36">
        <v>20</v>
      </c>
      <c r="AZ11" s="76"/>
      <c r="BA11" s="36"/>
    </row>
    <row r="12" spans="1:53" ht="12.75" customHeight="1" thickBot="1">
      <c r="A12" s="145">
        <v>9</v>
      </c>
      <c r="B12" s="150">
        <v>8</v>
      </c>
      <c r="C12" s="134" t="s">
        <v>22</v>
      </c>
      <c r="D12" s="121">
        <f t="shared" si="4"/>
        <v>44</v>
      </c>
      <c r="E12" s="75"/>
      <c r="F12" s="199">
        <v>1</v>
      </c>
      <c r="G12" s="156"/>
      <c r="H12" s="197">
        <v>2</v>
      </c>
      <c r="I12" s="156"/>
      <c r="J12" s="197">
        <v>2</v>
      </c>
      <c r="K12" s="156"/>
      <c r="L12" s="197">
        <v>1</v>
      </c>
      <c r="M12" s="157"/>
      <c r="N12" s="164">
        <f t="shared" si="0"/>
        <v>6</v>
      </c>
      <c r="O12" s="75"/>
      <c r="P12" s="155"/>
      <c r="Q12" s="156"/>
      <c r="R12" s="156">
        <v>28</v>
      </c>
      <c r="S12" s="158"/>
      <c r="T12" s="156">
        <v>2</v>
      </c>
      <c r="U12" s="156"/>
      <c r="V12" s="156">
        <v>1</v>
      </c>
      <c r="W12" s="157"/>
      <c r="X12" s="76"/>
      <c r="Y12" s="36">
        <v>3</v>
      </c>
      <c r="Z12" s="172"/>
      <c r="AA12" s="177"/>
      <c r="AB12" s="178"/>
      <c r="AC12" s="178">
        <v>1</v>
      </c>
      <c r="AD12" s="178"/>
      <c r="AE12" s="178"/>
      <c r="AF12" s="179"/>
      <c r="AG12" s="180">
        <f t="shared" si="1"/>
        <v>1</v>
      </c>
      <c r="AH12" s="172"/>
      <c r="AI12" s="177">
        <v>1</v>
      </c>
      <c r="AJ12" s="178"/>
      <c r="AK12" s="178">
        <v>1</v>
      </c>
      <c r="AL12" s="178"/>
      <c r="AM12" s="178"/>
      <c r="AN12" s="179"/>
      <c r="AO12" s="180">
        <f t="shared" si="2"/>
        <v>2</v>
      </c>
      <c r="AP12" s="172"/>
      <c r="AQ12" s="177"/>
      <c r="AR12" s="178"/>
      <c r="AS12" s="178">
        <v>8</v>
      </c>
      <c r="AT12" s="178"/>
      <c r="AU12" s="178"/>
      <c r="AV12" s="179"/>
      <c r="AW12" s="180">
        <f t="shared" si="3"/>
        <v>8</v>
      </c>
      <c r="AX12" s="76"/>
      <c r="AY12" s="36">
        <v>20</v>
      </c>
      <c r="AZ12" s="76"/>
      <c r="BA12" s="36">
        <v>10</v>
      </c>
    </row>
    <row r="13" spans="1:53" ht="12.75" customHeight="1" thickBot="1">
      <c r="A13" s="145">
        <v>10</v>
      </c>
      <c r="B13" s="150">
        <v>9</v>
      </c>
      <c r="C13" s="134" t="s">
        <v>27</v>
      </c>
      <c r="D13" s="121">
        <f t="shared" si="4"/>
        <v>42</v>
      </c>
      <c r="E13" s="75"/>
      <c r="F13" s="155"/>
      <c r="G13" s="156"/>
      <c r="H13" s="197">
        <v>3</v>
      </c>
      <c r="I13" s="197">
        <v>1</v>
      </c>
      <c r="J13" s="156"/>
      <c r="K13" s="156"/>
      <c r="L13" s="156"/>
      <c r="M13" s="157"/>
      <c r="N13" s="164">
        <f t="shared" si="0"/>
        <v>4</v>
      </c>
      <c r="O13" s="75"/>
      <c r="P13" s="155"/>
      <c r="Q13" s="156"/>
      <c r="R13" s="156">
        <v>18</v>
      </c>
      <c r="S13" s="158">
        <v>26</v>
      </c>
      <c r="T13" s="156">
        <v>1</v>
      </c>
      <c r="U13" s="156"/>
      <c r="V13" s="156"/>
      <c r="W13" s="157"/>
      <c r="X13" s="76"/>
      <c r="Y13" s="36">
        <v>4</v>
      </c>
      <c r="Z13" s="172"/>
      <c r="AA13" s="177"/>
      <c r="AB13" s="178"/>
      <c r="AC13" s="178"/>
      <c r="AD13" s="178">
        <v>10</v>
      </c>
      <c r="AE13" s="178"/>
      <c r="AF13" s="179"/>
      <c r="AG13" s="180">
        <f t="shared" si="1"/>
        <v>10</v>
      </c>
      <c r="AH13" s="172"/>
      <c r="AI13" s="177"/>
      <c r="AJ13" s="178"/>
      <c r="AK13" s="178">
        <v>2</v>
      </c>
      <c r="AL13" s="178">
        <v>15</v>
      </c>
      <c r="AM13" s="178">
        <v>1</v>
      </c>
      <c r="AN13" s="179"/>
      <c r="AO13" s="180">
        <f t="shared" si="2"/>
        <v>18</v>
      </c>
      <c r="AP13" s="172"/>
      <c r="AQ13" s="177"/>
      <c r="AR13" s="178"/>
      <c r="AS13" s="178"/>
      <c r="AT13" s="178"/>
      <c r="AU13" s="178"/>
      <c r="AV13" s="179"/>
      <c r="AW13" s="180">
        <f t="shared" si="3"/>
        <v>0</v>
      </c>
      <c r="AX13" s="76"/>
      <c r="AY13" s="36"/>
      <c r="AZ13" s="76"/>
      <c r="BA13" s="36">
        <v>10</v>
      </c>
    </row>
    <row r="14" spans="1:53" ht="12.75" customHeight="1" thickBot="1">
      <c r="A14" s="145">
        <v>11</v>
      </c>
      <c r="B14" s="150">
        <v>20</v>
      </c>
      <c r="C14" s="135" t="s">
        <v>26</v>
      </c>
      <c r="D14" s="121">
        <f t="shared" si="4"/>
        <v>28</v>
      </c>
      <c r="E14" s="75"/>
      <c r="F14" s="199">
        <v>1</v>
      </c>
      <c r="G14" s="156"/>
      <c r="H14" s="156"/>
      <c r="I14" s="197">
        <v>1</v>
      </c>
      <c r="J14" s="197">
        <v>2</v>
      </c>
      <c r="K14" s="197">
        <v>1</v>
      </c>
      <c r="L14" s="156"/>
      <c r="M14" s="157"/>
      <c r="N14" s="164">
        <f t="shared" si="0"/>
        <v>5</v>
      </c>
      <c r="O14" s="75"/>
      <c r="P14" s="155">
        <v>11</v>
      </c>
      <c r="Q14" s="156"/>
      <c r="R14" s="156"/>
      <c r="S14" s="158">
        <v>10</v>
      </c>
      <c r="T14" s="156">
        <v>4</v>
      </c>
      <c r="U14" s="156">
        <v>2</v>
      </c>
      <c r="V14" s="156"/>
      <c r="W14" s="157"/>
      <c r="X14" s="76"/>
      <c r="Y14" s="36">
        <v>3</v>
      </c>
      <c r="Z14" s="172"/>
      <c r="AA14" s="177">
        <v>10</v>
      </c>
      <c r="AB14" s="178"/>
      <c r="AC14" s="178"/>
      <c r="AD14" s="178"/>
      <c r="AE14" s="178"/>
      <c r="AF14" s="179"/>
      <c r="AG14" s="180">
        <f t="shared" si="1"/>
        <v>10</v>
      </c>
      <c r="AH14" s="172"/>
      <c r="AI14" s="177">
        <v>1</v>
      </c>
      <c r="AJ14" s="178"/>
      <c r="AK14" s="178"/>
      <c r="AL14" s="178">
        <v>10</v>
      </c>
      <c r="AM14" s="178">
        <v>2</v>
      </c>
      <c r="AN14" s="179">
        <v>1</v>
      </c>
      <c r="AO14" s="180">
        <f t="shared" si="2"/>
        <v>14</v>
      </c>
      <c r="AP14" s="172"/>
      <c r="AQ14" s="177">
        <v>1</v>
      </c>
      <c r="AR14" s="178"/>
      <c r="AS14" s="178"/>
      <c r="AT14" s="178"/>
      <c r="AU14" s="178"/>
      <c r="AV14" s="179"/>
      <c r="AW14" s="180">
        <f t="shared" si="3"/>
        <v>1</v>
      </c>
      <c r="AX14" s="76"/>
      <c r="AY14" s="36"/>
      <c r="AZ14" s="76"/>
      <c r="BA14" s="36"/>
    </row>
    <row r="15" spans="1:53" ht="12.75" customHeight="1" thickBot="1">
      <c r="A15" s="146">
        <v>12</v>
      </c>
      <c r="B15" s="152" t="s">
        <v>64</v>
      </c>
      <c r="C15" s="135" t="s">
        <v>36</v>
      </c>
      <c r="D15" s="121">
        <f t="shared" si="4"/>
        <v>22</v>
      </c>
      <c r="E15" s="75"/>
      <c r="F15" s="155"/>
      <c r="G15" s="156"/>
      <c r="H15" s="156"/>
      <c r="I15" s="158"/>
      <c r="J15" s="156"/>
      <c r="K15" s="197">
        <v>1</v>
      </c>
      <c r="L15" s="156"/>
      <c r="M15" s="157"/>
      <c r="N15" s="164">
        <f t="shared" si="0"/>
        <v>1</v>
      </c>
      <c r="O15" s="75"/>
      <c r="P15" s="155"/>
      <c r="Q15" s="156"/>
      <c r="R15" s="156"/>
      <c r="S15" s="158"/>
      <c r="T15" s="156"/>
      <c r="U15" s="156">
        <v>22</v>
      </c>
      <c r="V15" s="156"/>
      <c r="W15" s="157"/>
      <c r="X15" s="76"/>
      <c r="Y15" s="36">
        <v>1</v>
      </c>
      <c r="Z15" s="172"/>
      <c r="AA15" s="177"/>
      <c r="AB15" s="178"/>
      <c r="AC15" s="178"/>
      <c r="AD15" s="178"/>
      <c r="AE15" s="178"/>
      <c r="AF15" s="179"/>
      <c r="AG15" s="180">
        <f t="shared" si="1"/>
        <v>0</v>
      </c>
      <c r="AH15" s="172"/>
      <c r="AI15" s="177"/>
      <c r="AJ15" s="178"/>
      <c r="AK15" s="178"/>
      <c r="AL15" s="178"/>
      <c r="AM15" s="178"/>
      <c r="AN15" s="179">
        <v>20</v>
      </c>
      <c r="AO15" s="180">
        <f t="shared" si="2"/>
        <v>20</v>
      </c>
      <c r="AP15" s="172"/>
      <c r="AQ15" s="177"/>
      <c r="AR15" s="178"/>
      <c r="AS15" s="178"/>
      <c r="AT15" s="178"/>
      <c r="AU15" s="178"/>
      <c r="AV15" s="179">
        <v>1</v>
      </c>
      <c r="AW15" s="180">
        <f t="shared" si="3"/>
        <v>1</v>
      </c>
      <c r="AX15" s="76"/>
      <c r="AY15" s="36"/>
      <c r="AZ15" s="76"/>
      <c r="BA15" s="36"/>
    </row>
    <row r="16" spans="1:53" ht="12.75" customHeight="1" thickBot="1">
      <c r="A16" s="146">
        <v>13</v>
      </c>
      <c r="B16" s="150">
        <v>21</v>
      </c>
      <c r="C16" s="135" t="s">
        <v>63</v>
      </c>
      <c r="D16" s="121">
        <f t="shared" si="4"/>
        <v>16</v>
      </c>
      <c r="E16" s="75"/>
      <c r="F16" s="155"/>
      <c r="G16" s="156"/>
      <c r="H16" s="197">
        <v>1</v>
      </c>
      <c r="I16" s="197">
        <v>1</v>
      </c>
      <c r="J16" s="156"/>
      <c r="K16" s="156"/>
      <c r="L16" s="156"/>
      <c r="M16" s="157"/>
      <c r="N16" s="164">
        <f t="shared" si="0"/>
        <v>2</v>
      </c>
      <c r="O16" s="75"/>
      <c r="P16" s="155"/>
      <c r="Q16" s="156"/>
      <c r="R16" s="156">
        <v>7</v>
      </c>
      <c r="S16" s="158">
        <v>14</v>
      </c>
      <c r="T16" s="156"/>
      <c r="U16" s="156"/>
      <c r="V16" s="156"/>
      <c r="W16" s="157"/>
      <c r="X16" s="76"/>
      <c r="Y16" s="36"/>
      <c r="Z16" s="172"/>
      <c r="AA16" s="177"/>
      <c r="AB16" s="178"/>
      <c r="AC16" s="178">
        <v>1</v>
      </c>
      <c r="AD16" s="178">
        <v>8</v>
      </c>
      <c r="AE16" s="178"/>
      <c r="AF16" s="179"/>
      <c r="AG16" s="180">
        <f t="shared" si="1"/>
        <v>9</v>
      </c>
      <c r="AH16" s="172"/>
      <c r="AI16" s="177"/>
      <c r="AJ16" s="178"/>
      <c r="AK16" s="178">
        <v>1</v>
      </c>
      <c r="AL16" s="178">
        <v>6</v>
      </c>
      <c r="AM16" s="178"/>
      <c r="AN16" s="179"/>
      <c r="AO16" s="180">
        <f t="shared" si="2"/>
        <v>7</v>
      </c>
      <c r="AP16" s="172"/>
      <c r="AQ16" s="177"/>
      <c r="AR16" s="178"/>
      <c r="AS16" s="178"/>
      <c r="AT16" s="178"/>
      <c r="AU16" s="178"/>
      <c r="AV16" s="179"/>
      <c r="AW16" s="180">
        <f t="shared" si="3"/>
        <v>0</v>
      </c>
      <c r="AX16" s="76"/>
      <c r="AY16" s="36"/>
      <c r="AZ16" s="76"/>
      <c r="BA16" s="36"/>
    </row>
    <row r="17" spans="1:53" ht="12.75" customHeight="1" thickBot="1">
      <c r="A17" s="146">
        <v>14</v>
      </c>
      <c r="B17" s="150">
        <v>12</v>
      </c>
      <c r="C17" s="134" t="s">
        <v>35</v>
      </c>
      <c r="D17" s="121">
        <f t="shared" si="4"/>
        <v>12</v>
      </c>
      <c r="E17" s="75"/>
      <c r="F17" s="199">
        <v>1</v>
      </c>
      <c r="G17" s="156"/>
      <c r="H17" s="197">
        <v>1</v>
      </c>
      <c r="I17" s="156"/>
      <c r="J17" s="197">
        <v>1</v>
      </c>
      <c r="K17" s="197">
        <v>2</v>
      </c>
      <c r="L17" s="156"/>
      <c r="M17" s="157"/>
      <c r="N17" s="164">
        <f t="shared" si="0"/>
        <v>5</v>
      </c>
      <c r="O17" s="75"/>
      <c r="P17" s="155"/>
      <c r="Q17" s="156"/>
      <c r="R17" s="156"/>
      <c r="S17" s="158"/>
      <c r="T17" s="156">
        <v>2</v>
      </c>
      <c r="U17" s="156">
        <v>8</v>
      </c>
      <c r="V17" s="156"/>
      <c r="W17" s="157"/>
      <c r="X17" s="76"/>
      <c r="Y17" s="36"/>
      <c r="Z17" s="172"/>
      <c r="AA17" s="177"/>
      <c r="AB17" s="178"/>
      <c r="AC17" s="178"/>
      <c r="AD17" s="178"/>
      <c r="AE17" s="178">
        <v>1</v>
      </c>
      <c r="AF17" s="179">
        <v>2</v>
      </c>
      <c r="AG17" s="180">
        <f t="shared" si="1"/>
        <v>3</v>
      </c>
      <c r="AH17" s="172"/>
      <c r="AI17" s="177">
        <v>1</v>
      </c>
      <c r="AJ17" s="178"/>
      <c r="AK17" s="178">
        <v>1</v>
      </c>
      <c r="AL17" s="178"/>
      <c r="AM17" s="178">
        <v>1</v>
      </c>
      <c r="AN17" s="179">
        <v>6</v>
      </c>
      <c r="AO17" s="180">
        <f t="shared" si="2"/>
        <v>9</v>
      </c>
      <c r="AP17" s="172"/>
      <c r="AQ17" s="177"/>
      <c r="AR17" s="178"/>
      <c r="AS17" s="178"/>
      <c r="AT17" s="178"/>
      <c r="AU17" s="178"/>
      <c r="AV17" s="179"/>
      <c r="AW17" s="180">
        <f t="shared" si="3"/>
        <v>0</v>
      </c>
      <c r="AX17" s="76"/>
      <c r="AY17" s="36"/>
      <c r="AZ17" s="76"/>
      <c r="BA17" s="36"/>
    </row>
    <row r="18" spans="1:53" ht="12.75" customHeight="1" thickBot="1">
      <c r="A18" s="146">
        <v>15</v>
      </c>
      <c r="B18" s="150">
        <v>13</v>
      </c>
      <c r="C18" s="134" t="s">
        <v>25</v>
      </c>
      <c r="D18" s="121">
        <f t="shared" si="4"/>
        <v>10</v>
      </c>
      <c r="E18" s="75"/>
      <c r="F18" s="199">
        <v>2</v>
      </c>
      <c r="G18" s="156"/>
      <c r="H18" s="156"/>
      <c r="I18" s="156"/>
      <c r="J18" s="156"/>
      <c r="K18" s="197">
        <v>1</v>
      </c>
      <c r="L18" s="156"/>
      <c r="M18" s="157"/>
      <c r="N18" s="164">
        <f t="shared" si="0"/>
        <v>3</v>
      </c>
      <c r="O18" s="75"/>
      <c r="P18" s="155">
        <v>7</v>
      </c>
      <c r="Q18" s="156"/>
      <c r="R18" s="156"/>
      <c r="S18" s="158"/>
      <c r="T18" s="156">
        <v>1</v>
      </c>
      <c r="U18" s="156">
        <v>1</v>
      </c>
      <c r="V18" s="156"/>
      <c r="W18" s="157"/>
      <c r="X18" s="76"/>
      <c r="Y18" s="36"/>
      <c r="Z18" s="172"/>
      <c r="AA18" s="177"/>
      <c r="AB18" s="178"/>
      <c r="AC18" s="178"/>
      <c r="AD18" s="178"/>
      <c r="AE18" s="178"/>
      <c r="AF18" s="179"/>
      <c r="AG18" s="180">
        <f t="shared" si="1"/>
        <v>0</v>
      </c>
      <c r="AH18" s="172"/>
      <c r="AI18" s="177">
        <v>7</v>
      </c>
      <c r="AJ18" s="178"/>
      <c r="AK18" s="178"/>
      <c r="AL18" s="178"/>
      <c r="AM18" s="178">
        <v>1</v>
      </c>
      <c r="AN18" s="179">
        <v>1</v>
      </c>
      <c r="AO18" s="180">
        <f t="shared" si="2"/>
        <v>9</v>
      </c>
      <c r="AP18" s="172"/>
      <c r="AQ18" s="177">
        <v>1</v>
      </c>
      <c r="AR18" s="178"/>
      <c r="AS18" s="178"/>
      <c r="AT18" s="178"/>
      <c r="AU18" s="178"/>
      <c r="AV18" s="179"/>
      <c r="AW18" s="180">
        <f t="shared" si="3"/>
        <v>1</v>
      </c>
      <c r="AX18" s="76"/>
      <c r="AY18" s="36"/>
      <c r="AZ18" s="76"/>
      <c r="BA18" s="36"/>
    </row>
    <row r="19" spans="1:53" ht="12.75" customHeight="1" thickBot="1">
      <c r="A19" s="146">
        <v>16</v>
      </c>
      <c r="B19" s="150">
        <v>11</v>
      </c>
      <c r="C19" s="134" t="s">
        <v>48</v>
      </c>
      <c r="D19" s="121">
        <f t="shared" si="4"/>
        <v>9</v>
      </c>
      <c r="E19" s="75"/>
      <c r="F19" s="155"/>
      <c r="G19" s="156"/>
      <c r="H19" s="156"/>
      <c r="I19" s="197">
        <v>1</v>
      </c>
      <c r="J19" s="156"/>
      <c r="K19" s="156"/>
      <c r="L19" s="156"/>
      <c r="M19" s="157"/>
      <c r="N19" s="164">
        <f t="shared" si="0"/>
        <v>1</v>
      </c>
      <c r="O19" s="75"/>
      <c r="P19" s="155"/>
      <c r="Q19" s="156"/>
      <c r="R19" s="156"/>
      <c r="S19" s="158">
        <v>8</v>
      </c>
      <c r="T19" s="156">
        <v>1</v>
      </c>
      <c r="U19" s="156"/>
      <c r="V19" s="156"/>
      <c r="W19" s="157"/>
      <c r="X19" s="76"/>
      <c r="Y19" s="36"/>
      <c r="Z19" s="172"/>
      <c r="AA19" s="177"/>
      <c r="AB19" s="178"/>
      <c r="AC19" s="178"/>
      <c r="AD19" s="178"/>
      <c r="AE19" s="178"/>
      <c r="AF19" s="179"/>
      <c r="AG19" s="180">
        <f t="shared" si="1"/>
        <v>0</v>
      </c>
      <c r="AH19" s="172"/>
      <c r="AI19" s="177"/>
      <c r="AJ19" s="178"/>
      <c r="AK19" s="178"/>
      <c r="AL19" s="178">
        <v>8</v>
      </c>
      <c r="AM19" s="178">
        <v>1</v>
      </c>
      <c r="AN19" s="179"/>
      <c r="AO19" s="180">
        <f t="shared" si="2"/>
        <v>9</v>
      </c>
      <c r="AP19" s="172"/>
      <c r="AQ19" s="177"/>
      <c r="AR19" s="178"/>
      <c r="AS19" s="178"/>
      <c r="AT19" s="178"/>
      <c r="AU19" s="178"/>
      <c r="AV19" s="179"/>
      <c r="AW19" s="180">
        <f t="shared" si="3"/>
        <v>0</v>
      </c>
      <c r="AX19" s="76"/>
      <c r="AY19" s="36"/>
      <c r="AZ19" s="76"/>
      <c r="BA19" s="36"/>
    </row>
    <row r="20" spans="1:53" ht="12.75" customHeight="1" thickBot="1">
      <c r="A20" s="146">
        <v>17</v>
      </c>
      <c r="B20" s="151">
        <v>24</v>
      </c>
      <c r="C20" s="134" t="s">
        <v>33</v>
      </c>
      <c r="D20" s="121">
        <f t="shared" si="4"/>
        <v>1</v>
      </c>
      <c r="E20" s="75"/>
      <c r="F20" s="155"/>
      <c r="G20" s="156"/>
      <c r="H20" s="156"/>
      <c r="I20" s="197">
        <v>1</v>
      </c>
      <c r="J20" s="156"/>
      <c r="K20" s="156"/>
      <c r="L20" s="156"/>
      <c r="M20" s="157"/>
      <c r="N20" s="164">
        <f t="shared" si="0"/>
        <v>1</v>
      </c>
      <c r="O20" s="75"/>
      <c r="P20" s="155"/>
      <c r="Q20" s="156"/>
      <c r="R20" s="156"/>
      <c r="S20" s="158">
        <v>1</v>
      </c>
      <c r="T20" s="156"/>
      <c r="U20" s="156"/>
      <c r="V20" s="156"/>
      <c r="W20" s="157"/>
      <c r="X20" s="76"/>
      <c r="Y20" s="36">
        <v>1</v>
      </c>
      <c r="Z20" s="172"/>
      <c r="AA20" s="177"/>
      <c r="AB20" s="178"/>
      <c r="AC20" s="178"/>
      <c r="AD20" s="178"/>
      <c r="AE20" s="178"/>
      <c r="AF20" s="179"/>
      <c r="AG20" s="180">
        <f t="shared" si="1"/>
        <v>0</v>
      </c>
      <c r="AH20" s="172"/>
      <c r="AI20" s="177"/>
      <c r="AJ20" s="178"/>
      <c r="AK20" s="178"/>
      <c r="AL20" s="178"/>
      <c r="AM20" s="178"/>
      <c r="AN20" s="179"/>
      <c r="AO20" s="180">
        <f t="shared" si="2"/>
        <v>0</v>
      </c>
      <c r="AP20" s="172"/>
      <c r="AQ20" s="177"/>
      <c r="AR20" s="178"/>
      <c r="AS20" s="178"/>
      <c r="AT20" s="178"/>
      <c r="AU20" s="178"/>
      <c r="AV20" s="179"/>
      <c r="AW20" s="180">
        <f t="shared" si="3"/>
        <v>0</v>
      </c>
      <c r="AX20" s="76"/>
      <c r="AY20" s="36"/>
      <c r="AZ20" s="76"/>
      <c r="BA20" s="36"/>
    </row>
    <row r="21" spans="1:53" ht="12.75" customHeight="1" thickBot="1">
      <c r="A21" s="146">
        <v>17</v>
      </c>
      <c r="B21" s="150">
        <v>23</v>
      </c>
      <c r="C21" s="135" t="s">
        <v>59</v>
      </c>
      <c r="D21" s="121">
        <f t="shared" si="4"/>
        <v>1</v>
      </c>
      <c r="E21" s="75"/>
      <c r="F21" s="155"/>
      <c r="G21" s="156"/>
      <c r="H21" s="197">
        <v>1</v>
      </c>
      <c r="I21" s="158"/>
      <c r="J21" s="156"/>
      <c r="K21" s="156"/>
      <c r="L21" s="156"/>
      <c r="M21" s="157"/>
      <c r="N21" s="164">
        <f t="shared" si="0"/>
        <v>1</v>
      </c>
      <c r="O21" s="75"/>
      <c r="P21" s="155"/>
      <c r="Q21" s="156"/>
      <c r="R21" s="156">
        <v>1</v>
      </c>
      <c r="S21" s="158"/>
      <c r="T21" s="156"/>
      <c r="U21" s="156"/>
      <c r="V21" s="156"/>
      <c r="W21" s="157"/>
      <c r="X21" s="76"/>
      <c r="Y21" s="36">
        <v>1</v>
      </c>
      <c r="Z21" s="172"/>
      <c r="AA21" s="177"/>
      <c r="AB21" s="178"/>
      <c r="AC21" s="178"/>
      <c r="AD21" s="178"/>
      <c r="AE21" s="178"/>
      <c r="AF21" s="179"/>
      <c r="AG21" s="180">
        <f t="shared" si="1"/>
        <v>0</v>
      </c>
      <c r="AH21" s="172"/>
      <c r="AI21" s="177"/>
      <c r="AJ21" s="178"/>
      <c r="AK21" s="178"/>
      <c r="AL21" s="178"/>
      <c r="AM21" s="178"/>
      <c r="AN21" s="179"/>
      <c r="AO21" s="180">
        <f t="shared" si="2"/>
        <v>0</v>
      </c>
      <c r="AP21" s="172"/>
      <c r="AQ21" s="177"/>
      <c r="AR21" s="178"/>
      <c r="AS21" s="178"/>
      <c r="AT21" s="178"/>
      <c r="AU21" s="178"/>
      <c r="AV21" s="179"/>
      <c r="AW21" s="180">
        <f t="shared" si="3"/>
        <v>0</v>
      </c>
      <c r="AX21" s="76"/>
      <c r="AY21" s="36"/>
      <c r="AZ21" s="76"/>
      <c r="BA21" s="36"/>
    </row>
    <row r="22" spans="1:53" ht="12.75" customHeight="1" thickBot="1">
      <c r="A22" s="146">
        <v>17</v>
      </c>
      <c r="B22" s="150">
        <v>17</v>
      </c>
      <c r="C22" s="135" t="s">
        <v>83</v>
      </c>
      <c r="D22" s="121">
        <f t="shared" si="4"/>
        <v>1</v>
      </c>
      <c r="E22" s="75"/>
      <c r="F22" s="155"/>
      <c r="G22" s="156"/>
      <c r="H22" s="156"/>
      <c r="I22" s="158"/>
      <c r="J22" s="156"/>
      <c r="K22" s="197">
        <v>1</v>
      </c>
      <c r="L22" s="156"/>
      <c r="M22" s="157"/>
      <c r="N22" s="164">
        <f t="shared" si="0"/>
        <v>1</v>
      </c>
      <c r="O22" s="75"/>
      <c r="P22" s="155"/>
      <c r="Q22" s="156"/>
      <c r="R22" s="156"/>
      <c r="S22" s="158"/>
      <c r="T22" s="156"/>
      <c r="U22" s="156">
        <v>1</v>
      </c>
      <c r="V22" s="156"/>
      <c r="W22" s="157"/>
      <c r="X22" s="76"/>
      <c r="Y22" s="36"/>
      <c r="Z22" s="172"/>
      <c r="AA22" s="177"/>
      <c r="AB22" s="178"/>
      <c r="AC22" s="178"/>
      <c r="AD22" s="178"/>
      <c r="AE22" s="178"/>
      <c r="AF22" s="179"/>
      <c r="AG22" s="180">
        <f t="shared" si="1"/>
        <v>0</v>
      </c>
      <c r="AH22" s="172"/>
      <c r="AI22" s="177"/>
      <c r="AJ22" s="178"/>
      <c r="AK22" s="178"/>
      <c r="AL22" s="178"/>
      <c r="AM22" s="178"/>
      <c r="AN22" s="179">
        <v>1</v>
      </c>
      <c r="AO22" s="180">
        <f t="shared" si="2"/>
        <v>1</v>
      </c>
      <c r="AP22" s="172"/>
      <c r="AQ22" s="177"/>
      <c r="AR22" s="178"/>
      <c r="AS22" s="178"/>
      <c r="AT22" s="178"/>
      <c r="AU22" s="178"/>
      <c r="AV22" s="179"/>
      <c r="AW22" s="180">
        <f t="shared" si="3"/>
        <v>0</v>
      </c>
      <c r="AX22" s="76"/>
      <c r="AY22" s="36"/>
      <c r="AZ22" s="76"/>
      <c r="BA22" s="36"/>
    </row>
    <row r="23" spans="1:53" ht="12.75" customHeight="1" thickBot="1">
      <c r="A23" s="147" t="s">
        <v>64</v>
      </c>
      <c r="B23" s="152" t="s">
        <v>64</v>
      </c>
      <c r="C23" s="137" t="s">
        <v>29</v>
      </c>
      <c r="D23" s="121">
        <f t="shared" si="4"/>
        <v>0</v>
      </c>
      <c r="E23" s="75"/>
      <c r="F23" s="155"/>
      <c r="G23" s="156"/>
      <c r="H23" s="156"/>
      <c r="I23" s="158"/>
      <c r="J23" s="156"/>
      <c r="K23" s="156"/>
      <c r="L23" s="156"/>
      <c r="M23" s="157"/>
      <c r="N23" s="164">
        <f t="shared" si="0"/>
        <v>0</v>
      </c>
      <c r="O23" s="75"/>
      <c r="P23" s="155"/>
      <c r="Q23" s="156"/>
      <c r="R23" s="156"/>
      <c r="S23" s="158"/>
      <c r="T23" s="156"/>
      <c r="U23" s="156"/>
      <c r="V23" s="156"/>
      <c r="W23" s="157"/>
      <c r="X23" s="76"/>
      <c r="Y23" s="36"/>
      <c r="Z23" s="172"/>
      <c r="AA23" s="177"/>
      <c r="AB23" s="178"/>
      <c r="AC23" s="178"/>
      <c r="AD23" s="178"/>
      <c r="AE23" s="178"/>
      <c r="AF23" s="179"/>
      <c r="AG23" s="180">
        <f t="shared" si="1"/>
        <v>0</v>
      </c>
      <c r="AH23" s="172"/>
      <c r="AI23" s="177"/>
      <c r="AJ23" s="178"/>
      <c r="AK23" s="178"/>
      <c r="AL23" s="178"/>
      <c r="AM23" s="178"/>
      <c r="AN23" s="179"/>
      <c r="AO23" s="180">
        <f t="shared" si="2"/>
        <v>0</v>
      </c>
      <c r="AP23" s="172"/>
      <c r="AQ23" s="177"/>
      <c r="AR23" s="178"/>
      <c r="AS23" s="178"/>
      <c r="AT23" s="178"/>
      <c r="AU23" s="178"/>
      <c r="AV23" s="179"/>
      <c r="AW23" s="180">
        <f t="shared" si="3"/>
        <v>0</v>
      </c>
      <c r="AX23" s="76"/>
      <c r="AY23" s="36"/>
      <c r="AZ23" s="76"/>
      <c r="BA23" s="36"/>
    </row>
    <row r="24" spans="1:53" ht="12.75" customHeight="1" thickBot="1">
      <c r="A24" s="147" t="s">
        <v>64</v>
      </c>
      <c r="B24" s="152" t="s">
        <v>64</v>
      </c>
      <c r="C24" s="137" t="s">
        <v>144</v>
      </c>
      <c r="D24" s="121">
        <f t="shared" si="4"/>
        <v>0</v>
      </c>
      <c r="E24" s="75"/>
      <c r="F24" s="155"/>
      <c r="G24" s="156"/>
      <c r="H24" s="156"/>
      <c r="I24" s="158"/>
      <c r="J24" s="156"/>
      <c r="K24" s="156"/>
      <c r="L24" s="156"/>
      <c r="M24" s="157"/>
      <c r="N24" s="164">
        <f t="shared" si="0"/>
        <v>0</v>
      </c>
      <c r="O24" s="75"/>
      <c r="P24" s="155"/>
      <c r="Q24" s="156"/>
      <c r="R24" s="156"/>
      <c r="S24" s="158"/>
      <c r="T24" s="156"/>
      <c r="U24" s="156"/>
      <c r="V24" s="156"/>
      <c r="W24" s="157"/>
      <c r="X24" s="76"/>
      <c r="Y24" s="36"/>
      <c r="Z24" s="172"/>
      <c r="AA24" s="177"/>
      <c r="AB24" s="178"/>
      <c r="AC24" s="178"/>
      <c r="AD24" s="178"/>
      <c r="AE24" s="178"/>
      <c r="AF24" s="179"/>
      <c r="AG24" s="180">
        <f t="shared" si="1"/>
        <v>0</v>
      </c>
      <c r="AH24" s="172"/>
      <c r="AI24" s="177"/>
      <c r="AJ24" s="178"/>
      <c r="AK24" s="178"/>
      <c r="AL24" s="178"/>
      <c r="AM24" s="178"/>
      <c r="AN24" s="179"/>
      <c r="AO24" s="180">
        <f t="shared" si="2"/>
        <v>0</v>
      </c>
      <c r="AP24" s="172"/>
      <c r="AQ24" s="177"/>
      <c r="AR24" s="178"/>
      <c r="AS24" s="178"/>
      <c r="AT24" s="178"/>
      <c r="AU24" s="178"/>
      <c r="AV24" s="179"/>
      <c r="AW24" s="180">
        <f t="shared" si="3"/>
        <v>0</v>
      </c>
      <c r="AX24" s="76"/>
      <c r="AY24" s="36"/>
      <c r="AZ24" s="76"/>
      <c r="BA24" s="36"/>
    </row>
    <row r="25" spans="1:53" ht="12.75" customHeight="1" thickBot="1">
      <c r="A25" s="147" t="s">
        <v>64</v>
      </c>
      <c r="B25" s="150">
        <v>4</v>
      </c>
      <c r="C25" s="134" t="s">
        <v>30</v>
      </c>
      <c r="D25" s="121">
        <f t="shared" si="4"/>
        <v>0</v>
      </c>
      <c r="E25" s="75"/>
      <c r="F25" s="155"/>
      <c r="G25" s="156"/>
      <c r="H25" s="156"/>
      <c r="I25" s="156"/>
      <c r="J25" s="156"/>
      <c r="K25" s="156"/>
      <c r="L25" s="156"/>
      <c r="M25" s="157"/>
      <c r="N25" s="164">
        <f t="shared" si="0"/>
        <v>0</v>
      </c>
      <c r="O25" s="75"/>
      <c r="P25" s="155"/>
      <c r="Q25" s="156"/>
      <c r="R25" s="156"/>
      <c r="S25" s="158"/>
      <c r="T25" s="156"/>
      <c r="U25" s="156"/>
      <c r="V25" s="156"/>
      <c r="W25" s="157"/>
      <c r="X25" s="76"/>
      <c r="Y25" s="36"/>
      <c r="Z25" s="172"/>
      <c r="AA25" s="177"/>
      <c r="AB25" s="178"/>
      <c r="AC25" s="178"/>
      <c r="AD25" s="178"/>
      <c r="AE25" s="178"/>
      <c r="AF25" s="179"/>
      <c r="AG25" s="180">
        <f t="shared" si="1"/>
        <v>0</v>
      </c>
      <c r="AH25" s="172"/>
      <c r="AI25" s="177"/>
      <c r="AJ25" s="178"/>
      <c r="AK25" s="178"/>
      <c r="AL25" s="178"/>
      <c r="AM25" s="178"/>
      <c r="AN25" s="179"/>
      <c r="AO25" s="180">
        <f t="shared" si="2"/>
        <v>0</v>
      </c>
      <c r="AP25" s="172"/>
      <c r="AQ25" s="177"/>
      <c r="AR25" s="178"/>
      <c r="AS25" s="178"/>
      <c r="AT25" s="178"/>
      <c r="AU25" s="178"/>
      <c r="AV25" s="179"/>
      <c r="AW25" s="180">
        <f t="shared" si="3"/>
        <v>0</v>
      </c>
      <c r="AX25" s="76"/>
      <c r="AY25" s="36"/>
      <c r="AZ25" s="76"/>
      <c r="BA25" s="36"/>
    </row>
    <row r="26" spans="1:53" ht="12.75" customHeight="1" thickBot="1">
      <c r="A26" s="147" t="s">
        <v>64</v>
      </c>
      <c r="B26" s="152" t="s">
        <v>64</v>
      </c>
      <c r="C26" s="135" t="s">
        <v>31</v>
      </c>
      <c r="D26" s="121">
        <f t="shared" si="4"/>
        <v>0</v>
      </c>
      <c r="E26" s="75"/>
      <c r="F26" s="155"/>
      <c r="G26" s="156"/>
      <c r="H26" s="156"/>
      <c r="I26" s="158"/>
      <c r="J26" s="156"/>
      <c r="K26" s="156"/>
      <c r="L26" s="156"/>
      <c r="M26" s="157"/>
      <c r="N26" s="164">
        <f t="shared" si="0"/>
        <v>0</v>
      </c>
      <c r="O26" s="75"/>
      <c r="P26" s="155"/>
      <c r="Q26" s="156"/>
      <c r="R26" s="156"/>
      <c r="S26" s="158"/>
      <c r="T26" s="156"/>
      <c r="U26" s="156"/>
      <c r="V26" s="156"/>
      <c r="W26" s="157"/>
      <c r="X26" s="76"/>
      <c r="Y26" s="36"/>
      <c r="Z26" s="172"/>
      <c r="AA26" s="177"/>
      <c r="AB26" s="178"/>
      <c r="AC26" s="178"/>
      <c r="AD26" s="178"/>
      <c r="AE26" s="178"/>
      <c r="AF26" s="179"/>
      <c r="AG26" s="180">
        <f t="shared" si="1"/>
        <v>0</v>
      </c>
      <c r="AH26" s="172"/>
      <c r="AI26" s="177"/>
      <c r="AJ26" s="178"/>
      <c r="AK26" s="178"/>
      <c r="AL26" s="178"/>
      <c r="AM26" s="178"/>
      <c r="AN26" s="179"/>
      <c r="AO26" s="180">
        <f t="shared" si="2"/>
        <v>0</v>
      </c>
      <c r="AP26" s="172"/>
      <c r="AQ26" s="177"/>
      <c r="AR26" s="178"/>
      <c r="AS26" s="178"/>
      <c r="AT26" s="178"/>
      <c r="AU26" s="178"/>
      <c r="AV26" s="179"/>
      <c r="AW26" s="180">
        <f t="shared" si="3"/>
        <v>0</v>
      </c>
      <c r="AX26" s="76"/>
      <c r="AY26" s="36"/>
      <c r="AZ26" s="76"/>
      <c r="BA26" s="36"/>
    </row>
    <row r="27" spans="1:53" ht="12.75" customHeight="1" thickBot="1">
      <c r="A27" s="147" t="s">
        <v>64</v>
      </c>
      <c r="B27" s="152" t="s">
        <v>64</v>
      </c>
      <c r="C27" s="135" t="s">
        <v>60</v>
      </c>
      <c r="D27" s="121">
        <f t="shared" si="4"/>
        <v>0</v>
      </c>
      <c r="E27" s="75"/>
      <c r="F27" s="155"/>
      <c r="G27" s="156"/>
      <c r="H27" s="156"/>
      <c r="I27" s="158"/>
      <c r="J27" s="156"/>
      <c r="K27" s="156"/>
      <c r="L27" s="156"/>
      <c r="M27" s="157"/>
      <c r="N27" s="164">
        <f t="shared" si="0"/>
        <v>0</v>
      </c>
      <c r="O27" s="75"/>
      <c r="P27" s="155"/>
      <c r="Q27" s="156"/>
      <c r="R27" s="156"/>
      <c r="S27" s="158"/>
      <c r="T27" s="156"/>
      <c r="U27" s="156"/>
      <c r="V27" s="156"/>
      <c r="W27" s="157"/>
      <c r="X27" s="76"/>
      <c r="Y27" s="36"/>
      <c r="Z27" s="172"/>
      <c r="AA27" s="177"/>
      <c r="AB27" s="178"/>
      <c r="AC27" s="178"/>
      <c r="AD27" s="178"/>
      <c r="AE27" s="178"/>
      <c r="AF27" s="179"/>
      <c r="AG27" s="180">
        <f t="shared" si="1"/>
        <v>0</v>
      </c>
      <c r="AH27" s="172"/>
      <c r="AI27" s="177"/>
      <c r="AJ27" s="178"/>
      <c r="AK27" s="178"/>
      <c r="AL27" s="178"/>
      <c r="AM27" s="178"/>
      <c r="AN27" s="179"/>
      <c r="AO27" s="180">
        <f t="shared" si="2"/>
        <v>0</v>
      </c>
      <c r="AP27" s="172"/>
      <c r="AQ27" s="177"/>
      <c r="AR27" s="178"/>
      <c r="AS27" s="178"/>
      <c r="AT27" s="178"/>
      <c r="AU27" s="178"/>
      <c r="AV27" s="179"/>
      <c r="AW27" s="180">
        <f t="shared" si="3"/>
        <v>0</v>
      </c>
      <c r="AX27" s="76"/>
      <c r="AY27" s="36"/>
      <c r="AZ27" s="76"/>
      <c r="BA27" s="36"/>
    </row>
    <row r="28" spans="1:53" ht="12.75" customHeight="1" thickBot="1">
      <c r="A28" s="147" t="s">
        <v>64</v>
      </c>
      <c r="B28" s="152" t="s">
        <v>64</v>
      </c>
      <c r="C28" s="135" t="s">
        <v>68</v>
      </c>
      <c r="D28" s="121">
        <f t="shared" si="4"/>
        <v>0</v>
      </c>
      <c r="E28" s="75"/>
      <c r="F28" s="155"/>
      <c r="G28" s="156"/>
      <c r="H28" s="156"/>
      <c r="I28" s="158"/>
      <c r="J28" s="156"/>
      <c r="K28" s="156"/>
      <c r="L28" s="156"/>
      <c r="M28" s="157"/>
      <c r="N28" s="164">
        <f t="shared" si="0"/>
        <v>0</v>
      </c>
      <c r="O28" s="75"/>
      <c r="P28" s="155"/>
      <c r="Q28" s="156"/>
      <c r="R28" s="156"/>
      <c r="S28" s="158"/>
      <c r="T28" s="156"/>
      <c r="U28" s="156"/>
      <c r="V28" s="156"/>
      <c r="W28" s="157"/>
      <c r="X28" s="76"/>
      <c r="Y28" s="36"/>
      <c r="Z28" s="172"/>
      <c r="AA28" s="177"/>
      <c r="AB28" s="178"/>
      <c r="AC28" s="178"/>
      <c r="AD28" s="178"/>
      <c r="AE28" s="178"/>
      <c r="AF28" s="179"/>
      <c r="AG28" s="180">
        <f t="shared" si="1"/>
        <v>0</v>
      </c>
      <c r="AH28" s="172"/>
      <c r="AI28" s="177"/>
      <c r="AJ28" s="178"/>
      <c r="AK28" s="178"/>
      <c r="AL28" s="178"/>
      <c r="AM28" s="178"/>
      <c r="AN28" s="179"/>
      <c r="AO28" s="180">
        <f t="shared" si="2"/>
        <v>0</v>
      </c>
      <c r="AP28" s="172"/>
      <c r="AQ28" s="177"/>
      <c r="AR28" s="178"/>
      <c r="AS28" s="178"/>
      <c r="AT28" s="178"/>
      <c r="AU28" s="178"/>
      <c r="AV28" s="179"/>
      <c r="AW28" s="180">
        <f t="shared" si="3"/>
        <v>0</v>
      </c>
      <c r="AX28" s="76"/>
      <c r="AY28" s="36"/>
      <c r="AZ28" s="76"/>
      <c r="BA28" s="36"/>
    </row>
    <row r="29" spans="1:53" ht="12.75" customHeight="1" thickBot="1">
      <c r="A29" s="147" t="s">
        <v>64</v>
      </c>
      <c r="B29" s="152" t="s">
        <v>64</v>
      </c>
      <c r="C29" s="135" t="s">
        <v>62</v>
      </c>
      <c r="D29" s="121">
        <f t="shared" si="4"/>
        <v>0</v>
      </c>
      <c r="E29" s="75"/>
      <c r="F29" s="155"/>
      <c r="G29" s="156"/>
      <c r="H29" s="156"/>
      <c r="I29" s="158"/>
      <c r="J29" s="156"/>
      <c r="K29" s="156"/>
      <c r="L29" s="156"/>
      <c r="M29" s="157"/>
      <c r="N29" s="164">
        <f t="shared" si="0"/>
        <v>0</v>
      </c>
      <c r="O29" s="75"/>
      <c r="P29" s="155"/>
      <c r="Q29" s="156"/>
      <c r="R29" s="156"/>
      <c r="S29" s="158"/>
      <c r="T29" s="156"/>
      <c r="U29" s="156"/>
      <c r="V29" s="156"/>
      <c r="W29" s="157"/>
      <c r="X29" s="76"/>
      <c r="Y29" s="36"/>
      <c r="Z29" s="172"/>
      <c r="AA29" s="177"/>
      <c r="AB29" s="178"/>
      <c r="AC29" s="178"/>
      <c r="AD29" s="178"/>
      <c r="AE29" s="178"/>
      <c r="AF29" s="179"/>
      <c r="AG29" s="180">
        <f t="shared" si="1"/>
        <v>0</v>
      </c>
      <c r="AH29" s="172"/>
      <c r="AI29" s="177"/>
      <c r="AJ29" s="178"/>
      <c r="AK29" s="178"/>
      <c r="AL29" s="178"/>
      <c r="AM29" s="178"/>
      <c r="AN29" s="179"/>
      <c r="AO29" s="180">
        <f t="shared" si="2"/>
        <v>0</v>
      </c>
      <c r="AP29" s="172"/>
      <c r="AQ29" s="177"/>
      <c r="AR29" s="178"/>
      <c r="AS29" s="178"/>
      <c r="AT29" s="178"/>
      <c r="AU29" s="178"/>
      <c r="AV29" s="179"/>
      <c r="AW29" s="180">
        <f t="shared" si="3"/>
        <v>0</v>
      </c>
      <c r="AX29" s="76"/>
      <c r="AY29" s="36"/>
      <c r="AZ29" s="76"/>
      <c r="BA29" s="36"/>
    </row>
    <row r="30" spans="1:53" ht="12.75" customHeight="1" thickBot="1">
      <c r="A30" s="147" t="s">
        <v>64</v>
      </c>
      <c r="B30" s="150">
        <v>16</v>
      </c>
      <c r="C30" s="135" t="s">
        <v>69</v>
      </c>
      <c r="D30" s="121">
        <f t="shared" si="4"/>
        <v>0</v>
      </c>
      <c r="E30" s="75"/>
      <c r="F30" s="155"/>
      <c r="G30" s="156"/>
      <c r="H30" s="156"/>
      <c r="I30" s="158"/>
      <c r="J30" s="156"/>
      <c r="K30" s="156"/>
      <c r="L30" s="156"/>
      <c r="M30" s="157"/>
      <c r="N30" s="164">
        <f t="shared" si="0"/>
        <v>0</v>
      </c>
      <c r="O30" s="75"/>
      <c r="P30" s="155"/>
      <c r="Q30" s="156"/>
      <c r="R30" s="156"/>
      <c r="S30" s="158"/>
      <c r="T30" s="156"/>
      <c r="U30" s="156"/>
      <c r="V30" s="156"/>
      <c r="W30" s="157"/>
      <c r="X30" s="76"/>
      <c r="Y30" s="36"/>
      <c r="Z30" s="172"/>
      <c r="AA30" s="177"/>
      <c r="AB30" s="178"/>
      <c r="AC30" s="178"/>
      <c r="AD30" s="178"/>
      <c r="AE30" s="178"/>
      <c r="AF30" s="179"/>
      <c r="AG30" s="180">
        <f t="shared" si="1"/>
        <v>0</v>
      </c>
      <c r="AH30" s="172"/>
      <c r="AI30" s="177"/>
      <c r="AJ30" s="178"/>
      <c r="AK30" s="178"/>
      <c r="AL30" s="178"/>
      <c r="AM30" s="178"/>
      <c r="AN30" s="179"/>
      <c r="AO30" s="180">
        <f t="shared" si="2"/>
        <v>0</v>
      </c>
      <c r="AP30" s="172"/>
      <c r="AQ30" s="177"/>
      <c r="AR30" s="178"/>
      <c r="AS30" s="178"/>
      <c r="AT30" s="178"/>
      <c r="AU30" s="178"/>
      <c r="AV30" s="179"/>
      <c r="AW30" s="180">
        <f t="shared" si="3"/>
        <v>0</v>
      </c>
      <c r="AX30" s="76"/>
      <c r="AY30" s="36"/>
      <c r="AZ30" s="76"/>
      <c r="BA30" s="36"/>
    </row>
    <row r="31" spans="1:53" ht="12.75" customHeight="1" thickBot="1">
      <c r="A31" s="147" t="s">
        <v>64</v>
      </c>
      <c r="B31" s="150">
        <v>18</v>
      </c>
      <c r="C31" s="135" t="s">
        <v>28</v>
      </c>
      <c r="D31" s="121">
        <f t="shared" si="4"/>
        <v>0</v>
      </c>
      <c r="E31" s="75"/>
      <c r="F31" s="155"/>
      <c r="G31" s="156"/>
      <c r="H31" s="156"/>
      <c r="I31" s="158"/>
      <c r="J31" s="156"/>
      <c r="K31" s="156"/>
      <c r="L31" s="156"/>
      <c r="M31" s="157"/>
      <c r="N31" s="164">
        <f t="shared" si="0"/>
        <v>0</v>
      </c>
      <c r="O31" s="75"/>
      <c r="P31" s="155"/>
      <c r="Q31" s="156"/>
      <c r="R31" s="156"/>
      <c r="S31" s="158"/>
      <c r="T31" s="156"/>
      <c r="U31" s="156"/>
      <c r="V31" s="156"/>
      <c r="W31" s="157"/>
      <c r="X31" s="76"/>
      <c r="Y31" s="36"/>
      <c r="Z31" s="172"/>
      <c r="AA31" s="177"/>
      <c r="AB31" s="178"/>
      <c r="AC31" s="178"/>
      <c r="AD31" s="178"/>
      <c r="AE31" s="178"/>
      <c r="AF31" s="179"/>
      <c r="AG31" s="180">
        <f t="shared" si="1"/>
        <v>0</v>
      </c>
      <c r="AH31" s="172"/>
      <c r="AI31" s="177"/>
      <c r="AJ31" s="178"/>
      <c r="AK31" s="178"/>
      <c r="AL31" s="178"/>
      <c r="AM31" s="178"/>
      <c r="AN31" s="179"/>
      <c r="AO31" s="180">
        <f t="shared" si="2"/>
        <v>0</v>
      </c>
      <c r="AP31" s="172"/>
      <c r="AQ31" s="177"/>
      <c r="AR31" s="178"/>
      <c r="AS31" s="178"/>
      <c r="AT31" s="178"/>
      <c r="AU31" s="178"/>
      <c r="AV31" s="179"/>
      <c r="AW31" s="180">
        <f t="shared" si="3"/>
        <v>0</v>
      </c>
      <c r="AX31" s="76"/>
      <c r="AY31" s="36"/>
      <c r="AZ31" s="76"/>
      <c r="BA31" s="36"/>
    </row>
    <row r="32" spans="1:53" ht="12.75" customHeight="1" thickBot="1">
      <c r="A32" s="147" t="s">
        <v>64</v>
      </c>
      <c r="B32" s="150">
        <v>18</v>
      </c>
      <c r="C32" s="135" t="s">
        <v>131</v>
      </c>
      <c r="D32" s="121">
        <f t="shared" si="4"/>
        <v>0</v>
      </c>
      <c r="E32" s="75"/>
      <c r="F32" s="155"/>
      <c r="G32" s="156"/>
      <c r="H32" s="156"/>
      <c r="I32" s="158"/>
      <c r="J32" s="156"/>
      <c r="K32" s="156"/>
      <c r="L32" s="156"/>
      <c r="M32" s="157"/>
      <c r="N32" s="164">
        <f t="shared" si="0"/>
        <v>0</v>
      </c>
      <c r="O32" s="75"/>
      <c r="P32" s="155"/>
      <c r="Q32" s="156"/>
      <c r="R32" s="156"/>
      <c r="S32" s="158"/>
      <c r="T32" s="156"/>
      <c r="U32" s="156"/>
      <c r="V32" s="156"/>
      <c r="W32" s="157"/>
      <c r="X32" s="76"/>
      <c r="Y32" s="36"/>
      <c r="Z32" s="172"/>
      <c r="AA32" s="181"/>
      <c r="AB32" s="182"/>
      <c r="AC32" s="182"/>
      <c r="AD32" s="182"/>
      <c r="AE32" s="182"/>
      <c r="AF32" s="183"/>
      <c r="AG32" s="180">
        <f t="shared" si="1"/>
        <v>0</v>
      </c>
      <c r="AH32" s="172"/>
      <c r="AI32" s="181"/>
      <c r="AJ32" s="182"/>
      <c r="AK32" s="182"/>
      <c r="AL32" s="182"/>
      <c r="AM32" s="182"/>
      <c r="AN32" s="183"/>
      <c r="AO32" s="180">
        <f t="shared" si="2"/>
        <v>0</v>
      </c>
      <c r="AP32" s="172"/>
      <c r="AQ32" s="181"/>
      <c r="AR32" s="182"/>
      <c r="AS32" s="182"/>
      <c r="AT32" s="182"/>
      <c r="AU32" s="182"/>
      <c r="AV32" s="183"/>
      <c r="AW32" s="180">
        <f t="shared" si="3"/>
        <v>0</v>
      </c>
      <c r="AX32" s="76"/>
      <c r="AY32" s="36"/>
      <c r="AZ32" s="76"/>
      <c r="BA32" s="36"/>
    </row>
    <row r="33" spans="1:53" ht="12.75" customHeight="1" thickBot="1">
      <c r="A33" s="147" t="s">
        <v>64</v>
      </c>
      <c r="B33" s="150">
        <v>21</v>
      </c>
      <c r="C33" s="137" t="s">
        <v>37</v>
      </c>
      <c r="D33" s="121">
        <f t="shared" si="4"/>
        <v>0</v>
      </c>
      <c r="E33" s="75"/>
      <c r="F33" s="155"/>
      <c r="G33" s="156"/>
      <c r="H33" s="156"/>
      <c r="I33" s="158"/>
      <c r="J33" s="156"/>
      <c r="K33" s="156"/>
      <c r="L33" s="156"/>
      <c r="M33" s="157"/>
      <c r="N33" s="164">
        <f t="shared" si="0"/>
        <v>0</v>
      </c>
      <c r="O33" s="75"/>
      <c r="P33" s="155"/>
      <c r="Q33" s="156"/>
      <c r="R33" s="156"/>
      <c r="S33" s="158"/>
      <c r="T33" s="156"/>
      <c r="U33" s="156"/>
      <c r="V33" s="156"/>
      <c r="W33" s="157"/>
      <c r="X33" s="76"/>
      <c r="Y33" s="36"/>
      <c r="Z33" s="172"/>
      <c r="AA33" s="181"/>
      <c r="AB33" s="182"/>
      <c r="AC33" s="182"/>
      <c r="AD33" s="182"/>
      <c r="AE33" s="182"/>
      <c r="AF33" s="183"/>
      <c r="AG33" s="180">
        <f t="shared" si="1"/>
        <v>0</v>
      </c>
      <c r="AH33" s="172"/>
      <c r="AI33" s="181"/>
      <c r="AJ33" s="182"/>
      <c r="AK33" s="182"/>
      <c r="AL33" s="182"/>
      <c r="AM33" s="182"/>
      <c r="AN33" s="183"/>
      <c r="AO33" s="180">
        <f t="shared" si="2"/>
        <v>0</v>
      </c>
      <c r="AP33" s="172"/>
      <c r="AQ33" s="181"/>
      <c r="AR33" s="182"/>
      <c r="AS33" s="182"/>
      <c r="AT33" s="182"/>
      <c r="AU33" s="182"/>
      <c r="AV33" s="183"/>
      <c r="AW33" s="180">
        <f t="shared" si="3"/>
        <v>0</v>
      </c>
      <c r="AX33" s="76"/>
      <c r="AY33" s="36"/>
      <c r="AZ33" s="76"/>
      <c r="BA33" s="36"/>
    </row>
    <row r="34" spans="1:53" ht="12.75" customHeight="1" thickBot="1">
      <c r="A34" s="147" t="s">
        <v>64</v>
      </c>
      <c r="B34" s="150">
        <v>14</v>
      </c>
      <c r="C34" s="135" t="s">
        <v>23</v>
      </c>
      <c r="D34" s="121">
        <f t="shared" si="4"/>
        <v>0</v>
      </c>
      <c r="E34" s="75"/>
      <c r="F34" s="155"/>
      <c r="G34" s="156"/>
      <c r="H34" s="156"/>
      <c r="I34" s="156"/>
      <c r="J34" s="156"/>
      <c r="K34" s="156"/>
      <c r="L34" s="156"/>
      <c r="M34" s="157"/>
      <c r="N34" s="164">
        <f t="shared" si="0"/>
        <v>0</v>
      </c>
      <c r="O34" s="75"/>
      <c r="P34" s="155"/>
      <c r="Q34" s="156"/>
      <c r="R34" s="156"/>
      <c r="S34" s="158"/>
      <c r="T34" s="156"/>
      <c r="U34" s="156"/>
      <c r="V34" s="156"/>
      <c r="W34" s="157"/>
      <c r="X34" s="76"/>
      <c r="Y34" s="36"/>
      <c r="Z34" s="172"/>
      <c r="AA34" s="181"/>
      <c r="AB34" s="182"/>
      <c r="AC34" s="182"/>
      <c r="AD34" s="182"/>
      <c r="AE34" s="182"/>
      <c r="AF34" s="188"/>
      <c r="AG34" s="186">
        <f t="shared" si="1"/>
        <v>0</v>
      </c>
      <c r="AH34" s="172"/>
      <c r="AI34" s="181"/>
      <c r="AJ34" s="182"/>
      <c r="AK34" s="182"/>
      <c r="AL34" s="182"/>
      <c r="AM34" s="182"/>
      <c r="AN34" s="188"/>
      <c r="AO34" s="186">
        <f t="shared" si="2"/>
        <v>0</v>
      </c>
      <c r="AP34" s="172"/>
      <c r="AQ34" s="181"/>
      <c r="AR34" s="182"/>
      <c r="AS34" s="182"/>
      <c r="AT34" s="182"/>
      <c r="AU34" s="182"/>
      <c r="AV34" s="188"/>
      <c r="AW34" s="186">
        <f t="shared" si="3"/>
        <v>0</v>
      </c>
      <c r="AX34" s="76"/>
      <c r="AY34" s="36"/>
      <c r="AZ34" s="76"/>
      <c r="BA34" s="36"/>
    </row>
    <row r="35" spans="1:53" ht="12.75" customHeight="1" thickBot="1">
      <c r="A35" s="147" t="s">
        <v>64</v>
      </c>
      <c r="B35" s="152" t="s">
        <v>64</v>
      </c>
      <c r="C35" s="135" t="s">
        <v>52</v>
      </c>
      <c r="D35" s="121">
        <f t="shared" si="4"/>
        <v>0</v>
      </c>
      <c r="E35" s="75"/>
      <c r="F35" s="155"/>
      <c r="G35" s="156"/>
      <c r="H35" s="156"/>
      <c r="I35" s="158"/>
      <c r="J35" s="156"/>
      <c r="K35" s="156"/>
      <c r="L35" s="156"/>
      <c r="M35" s="157"/>
      <c r="N35" s="164">
        <f t="shared" si="0"/>
        <v>0</v>
      </c>
      <c r="O35" s="75"/>
      <c r="P35" s="155"/>
      <c r="Q35" s="156"/>
      <c r="R35" s="156"/>
      <c r="S35" s="158"/>
      <c r="T35" s="156"/>
      <c r="U35" s="156"/>
      <c r="V35" s="156"/>
      <c r="W35" s="157"/>
      <c r="X35" s="76"/>
      <c r="Y35" s="36"/>
      <c r="Z35" s="172"/>
      <c r="AA35" s="177"/>
      <c r="AB35" s="178"/>
      <c r="AC35" s="178"/>
      <c r="AD35" s="178"/>
      <c r="AE35" s="178"/>
      <c r="AF35" s="189"/>
      <c r="AG35" s="186">
        <f t="shared" si="1"/>
        <v>0</v>
      </c>
      <c r="AH35" s="172"/>
      <c r="AI35" s="177"/>
      <c r="AJ35" s="178"/>
      <c r="AK35" s="178"/>
      <c r="AL35" s="178"/>
      <c r="AM35" s="178"/>
      <c r="AN35" s="189"/>
      <c r="AO35" s="186">
        <f t="shared" si="2"/>
        <v>0</v>
      </c>
      <c r="AP35" s="172"/>
      <c r="AQ35" s="177"/>
      <c r="AR35" s="178"/>
      <c r="AS35" s="178"/>
      <c r="AT35" s="178"/>
      <c r="AU35" s="178"/>
      <c r="AV35" s="189"/>
      <c r="AW35" s="186">
        <f t="shared" si="3"/>
        <v>0</v>
      </c>
      <c r="AX35" s="76"/>
      <c r="AY35" s="36"/>
      <c r="AZ35" s="76"/>
      <c r="BA35" s="36"/>
    </row>
    <row r="36" spans="1:53" ht="15.75" thickBot="1">
      <c r="A36" s="148" t="s">
        <v>64</v>
      </c>
      <c r="B36" s="153" t="s">
        <v>64</v>
      </c>
      <c r="C36" s="143" t="s">
        <v>53</v>
      </c>
      <c r="D36" s="121">
        <f t="shared" si="4"/>
        <v>0</v>
      </c>
      <c r="E36" s="75"/>
      <c r="F36" s="159"/>
      <c r="G36" s="160"/>
      <c r="H36" s="160"/>
      <c r="I36" s="161"/>
      <c r="J36" s="160"/>
      <c r="K36" s="160"/>
      <c r="L36" s="160"/>
      <c r="M36" s="162"/>
      <c r="N36" s="165">
        <f t="shared" si="0"/>
        <v>0</v>
      </c>
      <c r="O36" s="75"/>
      <c r="P36" s="159"/>
      <c r="Q36" s="160"/>
      <c r="R36" s="160"/>
      <c r="S36" s="161"/>
      <c r="T36" s="160"/>
      <c r="U36" s="160"/>
      <c r="V36" s="160"/>
      <c r="W36" s="162"/>
      <c r="X36" s="76"/>
      <c r="Y36" s="44"/>
      <c r="Z36" s="172"/>
      <c r="AA36" s="184"/>
      <c r="AB36" s="185"/>
      <c r="AC36" s="185"/>
      <c r="AD36" s="185"/>
      <c r="AE36" s="185"/>
      <c r="AF36" s="190"/>
      <c r="AG36" s="187">
        <f t="shared" si="1"/>
        <v>0</v>
      </c>
      <c r="AH36" s="172"/>
      <c r="AI36" s="184"/>
      <c r="AJ36" s="185"/>
      <c r="AK36" s="185"/>
      <c r="AL36" s="185"/>
      <c r="AM36" s="185"/>
      <c r="AN36" s="190"/>
      <c r="AO36" s="187">
        <f t="shared" si="2"/>
        <v>0</v>
      </c>
      <c r="AP36" s="172"/>
      <c r="AQ36" s="184"/>
      <c r="AR36" s="185"/>
      <c r="AS36" s="185"/>
      <c r="AT36" s="185"/>
      <c r="AU36" s="185"/>
      <c r="AV36" s="190"/>
      <c r="AW36" s="187">
        <f t="shared" si="3"/>
        <v>0</v>
      </c>
      <c r="AX36" s="76"/>
      <c r="AY36" s="44"/>
      <c r="AZ36" s="76"/>
      <c r="BA36" s="44"/>
    </row>
    <row r="37" spans="2:23" ht="15">
      <c r="B37" s="142"/>
      <c r="C37" s="141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42944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12">
    <mergeCell ref="Y1:Y2"/>
    <mergeCell ref="AA1:AG2"/>
    <mergeCell ref="AI1:AO2"/>
    <mergeCell ref="AQ1:AW2"/>
    <mergeCell ref="AY1:AY2"/>
    <mergeCell ref="BA1:BA2"/>
    <mergeCell ref="A1:A3"/>
    <mergeCell ref="B1:B3"/>
    <mergeCell ref="D1:D2"/>
    <mergeCell ref="F1:M2"/>
    <mergeCell ref="N1:N3"/>
    <mergeCell ref="P1:W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I46"/>
  <sheetViews>
    <sheetView zoomScalePageLayoutView="0" workbookViewId="0" topLeftCell="AC1">
      <selection activeCell="BG13" sqref="BG13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28" customWidth="1"/>
    <col min="43" max="48" width="5.7109375" style="28" customWidth="1"/>
    <col min="49" max="49" width="6.421875" style="28" bestFit="1" customWidth="1"/>
    <col min="50" max="50" width="2.7109375" style="10" customWidth="1"/>
    <col min="51" max="51" width="9.28125" style="28" customWidth="1"/>
    <col min="52" max="52" width="2.7109375" style="10" customWidth="1"/>
    <col min="53" max="53" width="9.28125" style="28" customWidth="1"/>
    <col min="54" max="54" width="2.7109375" style="28" customWidth="1"/>
    <col min="55" max="60" width="5.7109375" style="28" customWidth="1"/>
    <col min="61" max="61" width="6.421875" style="28" bestFit="1" customWidth="1"/>
    <col min="62" max="16384" width="11.421875" style="28" customWidth="1"/>
  </cols>
  <sheetData>
    <row r="1" spans="1:61" ht="12.75" customHeight="1">
      <c r="A1" s="298">
        <v>2017</v>
      </c>
      <c r="B1" s="301">
        <v>2016</v>
      </c>
      <c r="C1" s="103" t="s">
        <v>57</v>
      </c>
      <c r="D1" s="304" t="s">
        <v>0</v>
      </c>
      <c r="E1" s="78"/>
      <c r="F1" s="306" t="s">
        <v>105</v>
      </c>
      <c r="G1" s="306"/>
      <c r="H1" s="306"/>
      <c r="I1" s="306"/>
      <c r="J1" s="306"/>
      <c r="K1" s="306"/>
      <c r="L1" s="306"/>
      <c r="M1" s="307"/>
      <c r="N1" s="312" t="s">
        <v>0</v>
      </c>
      <c r="O1" s="78"/>
      <c r="P1" s="306" t="s">
        <v>123</v>
      </c>
      <c r="Q1" s="306"/>
      <c r="R1" s="306"/>
      <c r="S1" s="306"/>
      <c r="T1" s="306"/>
      <c r="U1" s="306"/>
      <c r="V1" s="306"/>
      <c r="W1" s="307"/>
      <c r="X1" s="76"/>
      <c r="Y1" s="310" t="s">
        <v>89</v>
      </c>
      <c r="Z1" s="166"/>
      <c r="AA1" s="315" t="s">
        <v>219</v>
      </c>
      <c r="AB1" s="316"/>
      <c r="AC1" s="316"/>
      <c r="AD1" s="316"/>
      <c r="AE1" s="316"/>
      <c r="AF1" s="316"/>
      <c r="AG1" s="317"/>
      <c r="AH1" s="166"/>
      <c r="AI1" s="315" t="s">
        <v>271</v>
      </c>
      <c r="AJ1" s="316"/>
      <c r="AK1" s="316"/>
      <c r="AL1" s="316"/>
      <c r="AM1" s="316"/>
      <c r="AN1" s="316"/>
      <c r="AO1" s="317"/>
      <c r="AP1" s="166"/>
      <c r="AQ1" s="315" t="s">
        <v>124</v>
      </c>
      <c r="AR1" s="316"/>
      <c r="AS1" s="316"/>
      <c r="AT1" s="316"/>
      <c r="AU1" s="316"/>
      <c r="AV1" s="316"/>
      <c r="AW1" s="317"/>
      <c r="AX1" s="76"/>
      <c r="AY1" s="310" t="s">
        <v>337</v>
      </c>
      <c r="AZ1" s="76"/>
      <c r="BA1" s="310" t="s">
        <v>342</v>
      </c>
      <c r="BB1" s="166"/>
      <c r="BC1" s="315" t="s">
        <v>344</v>
      </c>
      <c r="BD1" s="316"/>
      <c r="BE1" s="316"/>
      <c r="BF1" s="316"/>
      <c r="BG1" s="316"/>
      <c r="BH1" s="316"/>
      <c r="BI1" s="317"/>
    </row>
    <row r="2" spans="1:61" ht="20.25" customHeight="1" thickBot="1">
      <c r="A2" s="299"/>
      <c r="B2" s="302"/>
      <c r="C2" s="104" t="s">
        <v>61</v>
      </c>
      <c r="D2" s="305"/>
      <c r="E2" s="79"/>
      <c r="F2" s="308"/>
      <c r="G2" s="308"/>
      <c r="H2" s="308"/>
      <c r="I2" s="308"/>
      <c r="J2" s="308"/>
      <c r="K2" s="308"/>
      <c r="L2" s="308"/>
      <c r="M2" s="309"/>
      <c r="N2" s="313"/>
      <c r="O2" s="79"/>
      <c r="P2" s="308"/>
      <c r="Q2" s="308"/>
      <c r="R2" s="308"/>
      <c r="S2" s="308"/>
      <c r="T2" s="308"/>
      <c r="U2" s="308"/>
      <c r="V2" s="308"/>
      <c r="W2" s="309"/>
      <c r="X2" s="76"/>
      <c r="Y2" s="311"/>
      <c r="Z2" s="77"/>
      <c r="AA2" s="318"/>
      <c r="AB2" s="319"/>
      <c r="AC2" s="319"/>
      <c r="AD2" s="319"/>
      <c r="AE2" s="319"/>
      <c r="AF2" s="319"/>
      <c r="AG2" s="320"/>
      <c r="AH2" s="77"/>
      <c r="AI2" s="318"/>
      <c r="AJ2" s="319"/>
      <c r="AK2" s="319"/>
      <c r="AL2" s="319"/>
      <c r="AM2" s="319"/>
      <c r="AN2" s="319"/>
      <c r="AO2" s="320"/>
      <c r="AP2" s="77"/>
      <c r="AQ2" s="318"/>
      <c r="AR2" s="319"/>
      <c r="AS2" s="319"/>
      <c r="AT2" s="319"/>
      <c r="AU2" s="319"/>
      <c r="AV2" s="319"/>
      <c r="AW2" s="320"/>
      <c r="AX2" s="76"/>
      <c r="AY2" s="311"/>
      <c r="AZ2" s="76"/>
      <c r="BA2" s="311"/>
      <c r="BB2" s="77"/>
      <c r="BC2" s="318"/>
      <c r="BD2" s="319"/>
      <c r="BE2" s="319"/>
      <c r="BF2" s="319"/>
      <c r="BG2" s="319"/>
      <c r="BH2" s="319"/>
      <c r="BI2" s="320"/>
    </row>
    <row r="3" spans="1:61" ht="13.5" customHeight="1" thickBot="1">
      <c r="A3" s="300"/>
      <c r="B3" s="303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4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7"/>
      <c r="AA3" s="168" t="s">
        <v>17</v>
      </c>
      <c r="AB3" s="169" t="s">
        <v>18</v>
      </c>
      <c r="AC3" s="169" t="s">
        <v>19</v>
      </c>
      <c r="AD3" s="169" t="s">
        <v>20</v>
      </c>
      <c r="AE3" s="170" t="s">
        <v>220</v>
      </c>
      <c r="AF3" s="170" t="s">
        <v>221</v>
      </c>
      <c r="AG3" s="171" t="s">
        <v>0</v>
      </c>
      <c r="AH3" s="167"/>
      <c r="AI3" s="168" t="s">
        <v>17</v>
      </c>
      <c r="AJ3" s="169" t="s">
        <v>18</v>
      </c>
      <c r="AK3" s="169" t="s">
        <v>19</v>
      </c>
      <c r="AL3" s="169" t="s">
        <v>20</v>
      </c>
      <c r="AM3" s="170" t="s">
        <v>220</v>
      </c>
      <c r="AN3" s="170" t="s">
        <v>221</v>
      </c>
      <c r="AO3" s="171" t="s">
        <v>0</v>
      </c>
      <c r="AP3" s="167"/>
      <c r="AQ3" s="168" t="s">
        <v>17</v>
      </c>
      <c r="AR3" s="169" t="s">
        <v>18</v>
      </c>
      <c r="AS3" s="169" t="s">
        <v>19</v>
      </c>
      <c r="AT3" s="169" t="s">
        <v>20</v>
      </c>
      <c r="AU3" s="170" t="s">
        <v>220</v>
      </c>
      <c r="AV3" s="170" t="s">
        <v>221</v>
      </c>
      <c r="AW3" s="171" t="s">
        <v>0</v>
      </c>
      <c r="AX3" s="76"/>
      <c r="AY3" s="42" t="s">
        <v>0</v>
      </c>
      <c r="AZ3" s="76"/>
      <c r="BA3" s="42" t="s">
        <v>0</v>
      </c>
      <c r="BB3" s="167"/>
      <c r="BC3" s="168" t="s">
        <v>17</v>
      </c>
      <c r="BD3" s="169" t="s">
        <v>18</v>
      </c>
      <c r="BE3" s="169" t="s">
        <v>19</v>
      </c>
      <c r="BF3" s="169" t="s">
        <v>20</v>
      </c>
      <c r="BG3" s="170" t="s">
        <v>220</v>
      </c>
      <c r="BH3" s="170" t="s">
        <v>221</v>
      </c>
      <c r="BI3" s="171" t="s">
        <v>0</v>
      </c>
    </row>
    <row r="4" spans="1:61" ht="12.75" customHeight="1" thickBot="1">
      <c r="A4" s="144">
        <v>1</v>
      </c>
      <c r="B4" s="149">
        <v>2</v>
      </c>
      <c r="C4" s="133" t="s">
        <v>34</v>
      </c>
      <c r="D4" s="121">
        <f>SUM(Y4+AG4+AO4+AW4+AY4+BA4+BI4)</f>
        <v>349</v>
      </c>
      <c r="E4" s="75"/>
      <c r="F4" s="198">
        <v>10</v>
      </c>
      <c r="G4" s="196">
        <v>1</v>
      </c>
      <c r="H4" s="196">
        <v>4</v>
      </c>
      <c r="I4" s="196">
        <v>1</v>
      </c>
      <c r="J4" s="196">
        <v>1</v>
      </c>
      <c r="K4" s="196">
        <v>1</v>
      </c>
      <c r="L4" s="196">
        <v>1</v>
      </c>
      <c r="M4" s="70"/>
      <c r="N4" s="163">
        <f aca="true" t="shared" si="0" ref="N4:N36">SUM(F4:M4)</f>
        <v>19</v>
      </c>
      <c r="O4" s="75"/>
      <c r="P4" s="154">
        <v>89</v>
      </c>
      <c r="Q4" s="68">
        <v>56</v>
      </c>
      <c r="R4" s="68">
        <v>26</v>
      </c>
      <c r="S4" s="69">
        <v>28</v>
      </c>
      <c r="T4" s="68">
        <v>3</v>
      </c>
      <c r="U4" s="68">
        <v>16</v>
      </c>
      <c r="V4" s="68">
        <v>2</v>
      </c>
      <c r="W4" s="70"/>
      <c r="X4" s="76"/>
      <c r="Y4" s="40">
        <v>5</v>
      </c>
      <c r="Z4" s="172"/>
      <c r="AA4" s="173">
        <v>45</v>
      </c>
      <c r="AB4" s="174">
        <v>15</v>
      </c>
      <c r="AC4" s="174">
        <v>2</v>
      </c>
      <c r="AD4" s="174"/>
      <c r="AE4" s="174">
        <v>1</v>
      </c>
      <c r="AF4" s="175">
        <v>6</v>
      </c>
      <c r="AG4" s="176">
        <f aca="true" t="shared" si="1" ref="AG4:AG36">SUM(AA4:AF4)</f>
        <v>69</v>
      </c>
      <c r="AH4" s="172"/>
      <c r="AI4" s="173">
        <v>43</v>
      </c>
      <c r="AJ4" s="174">
        <v>20</v>
      </c>
      <c r="AK4" s="174">
        <v>11</v>
      </c>
      <c r="AL4" s="174">
        <v>20</v>
      </c>
      <c r="AM4" s="174">
        <v>2</v>
      </c>
      <c r="AN4" s="175">
        <v>8</v>
      </c>
      <c r="AO4" s="176">
        <f aca="true" t="shared" si="2" ref="AO4:AO36">SUM(AI4:AN4)</f>
        <v>104</v>
      </c>
      <c r="AP4" s="172"/>
      <c r="AQ4" s="173">
        <v>24</v>
      </c>
      <c r="AR4" s="174">
        <v>1</v>
      </c>
      <c r="AS4" s="174">
        <v>1</v>
      </c>
      <c r="AT4" s="174">
        <v>8</v>
      </c>
      <c r="AU4" s="174">
        <v>1</v>
      </c>
      <c r="AV4" s="175">
        <v>1</v>
      </c>
      <c r="AW4" s="176">
        <f aca="true" t="shared" si="3" ref="AW4:AW36">SUM(AQ4:AV4)</f>
        <v>36</v>
      </c>
      <c r="AX4" s="76"/>
      <c r="AY4" s="40">
        <v>60</v>
      </c>
      <c r="AZ4" s="76"/>
      <c r="BA4" s="40">
        <v>75</v>
      </c>
      <c r="BB4" s="172"/>
      <c r="BC4" s="173"/>
      <c r="BD4" s="174"/>
      <c r="BE4" s="174"/>
      <c r="BF4" s="174"/>
      <c r="BG4" s="174"/>
      <c r="BH4" s="175"/>
      <c r="BI4" s="176">
        <f aca="true" t="shared" si="4" ref="BI4:BI36">SUM(BC4:BH4)</f>
        <v>0</v>
      </c>
    </row>
    <row r="5" spans="1:61" ht="12.75" customHeight="1" thickBot="1">
      <c r="A5" s="145">
        <v>2</v>
      </c>
      <c r="B5" s="150">
        <v>1</v>
      </c>
      <c r="C5" s="134" t="s">
        <v>65</v>
      </c>
      <c r="D5" s="121">
        <f aca="true" t="shared" si="5" ref="D5:D36">SUM(Y5+AG5+AO5+AW5+AY5+BA5+BI5)</f>
        <v>223</v>
      </c>
      <c r="E5" s="75"/>
      <c r="F5" s="199">
        <v>1</v>
      </c>
      <c r="G5" s="197">
        <v>1</v>
      </c>
      <c r="H5" s="197">
        <v>6</v>
      </c>
      <c r="I5" s="156"/>
      <c r="J5" s="197">
        <v>4</v>
      </c>
      <c r="K5" s="156"/>
      <c r="L5" s="156"/>
      <c r="M5" s="157"/>
      <c r="N5" s="164">
        <f t="shared" si="0"/>
        <v>12</v>
      </c>
      <c r="O5" s="75"/>
      <c r="P5" s="155">
        <v>7</v>
      </c>
      <c r="Q5" s="156">
        <v>1</v>
      </c>
      <c r="R5" s="156">
        <v>88</v>
      </c>
      <c r="S5" s="158"/>
      <c r="T5" s="156">
        <v>72</v>
      </c>
      <c r="U5" s="156"/>
      <c r="V5" s="156"/>
      <c r="W5" s="157"/>
      <c r="X5" s="76"/>
      <c r="Y5" s="36">
        <v>22</v>
      </c>
      <c r="Z5" s="172"/>
      <c r="AA5" s="177">
        <v>6</v>
      </c>
      <c r="AB5" s="178">
        <v>1</v>
      </c>
      <c r="AC5" s="178">
        <v>23</v>
      </c>
      <c r="AD5" s="178"/>
      <c r="AE5" s="178">
        <v>17</v>
      </c>
      <c r="AF5" s="179"/>
      <c r="AG5" s="180">
        <f t="shared" si="1"/>
        <v>47</v>
      </c>
      <c r="AH5" s="172"/>
      <c r="AI5" s="177">
        <v>8</v>
      </c>
      <c r="AJ5" s="178"/>
      <c r="AK5" s="178">
        <v>37</v>
      </c>
      <c r="AL5" s="178"/>
      <c r="AM5" s="178">
        <v>16</v>
      </c>
      <c r="AN5" s="179"/>
      <c r="AO5" s="180">
        <f t="shared" si="2"/>
        <v>61</v>
      </c>
      <c r="AP5" s="172"/>
      <c r="AQ5" s="177">
        <v>1</v>
      </c>
      <c r="AR5" s="178"/>
      <c r="AS5" s="178">
        <v>16</v>
      </c>
      <c r="AT5" s="178"/>
      <c r="AU5" s="178">
        <v>16</v>
      </c>
      <c r="AV5" s="179"/>
      <c r="AW5" s="180">
        <f t="shared" si="3"/>
        <v>33</v>
      </c>
      <c r="AX5" s="76"/>
      <c r="AY5" s="36">
        <v>40</v>
      </c>
      <c r="AZ5" s="76"/>
      <c r="BA5" s="36">
        <v>10</v>
      </c>
      <c r="BB5" s="172"/>
      <c r="BC5" s="177"/>
      <c r="BD5" s="178"/>
      <c r="BE5" s="178">
        <v>10</v>
      </c>
      <c r="BF5" s="178"/>
      <c r="BG5" s="178"/>
      <c r="BH5" s="179"/>
      <c r="BI5" s="180">
        <f t="shared" si="4"/>
        <v>10</v>
      </c>
    </row>
    <row r="6" spans="1:61" ht="12.75" customHeight="1" thickBot="1">
      <c r="A6" s="145">
        <v>3</v>
      </c>
      <c r="B6" s="150">
        <v>3</v>
      </c>
      <c r="C6" s="134" t="s">
        <v>70</v>
      </c>
      <c r="D6" s="121">
        <f t="shared" si="5"/>
        <v>205</v>
      </c>
      <c r="E6" s="75"/>
      <c r="F6" s="199">
        <v>5</v>
      </c>
      <c r="G6" s="197">
        <v>1</v>
      </c>
      <c r="H6" s="197">
        <v>3</v>
      </c>
      <c r="I6" s="156"/>
      <c r="J6" s="197">
        <v>3</v>
      </c>
      <c r="K6" s="156"/>
      <c r="L6" s="156"/>
      <c r="M6" s="157"/>
      <c r="N6" s="164">
        <f t="shared" si="0"/>
        <v>12</v>
      </c>
      <c r="O6" s="75"/>
      <c r="P6" s="155">
        <v>3</v>
      </c>
      <c r="Q6" s="156">
        <v>15</v>
      </c>
      <c r="R6" s="156">
        <v>5</v>
      </c>
      <c r="S6" s="158"/>
      <c r="T6" s="156">
        <v>107</v>
      </c>
      <c r="U6" s="156"/>
      <c r="V6" s="156"/>
      <c r="W6" s="157"/>
      <c r="X6" s="76"/>
      <c r="Y6" s="36">
        <v>5</v>
      </c>
      <c r="Z6" s="172"/>
      <c r="AA6" s="177">
        <v>2</v>
      </c>
      <c r="AB6" s="178"/>
      <c r="AC6" s="178">
        <v>1</v>
      </c>
      <c r="AD6" s="178"/>
      <c r="AE6" s="178">
        <v>9</v>
      </c>
      <c r="AF6" s="179"/>
      <c r="AG6" s="180">
        <f t="shared" si="1"/>
        <v>12</v>
      </c>
      <c r="AH6" s="172"/>
      <c r="AI6" s="177">
        <v>14</v>
      </c>
      <c r="AJ6" s="178">
        <v>15</v>
      </c>
      <c r="AK6" s="178">
        <v>11</v>
      </c>
      <c r="AL6" s="178"/>
      <c r="AM6" s="178">
        <v>4</v>
      </c>
      <c r="AN6" s="179"/>
      <c r="AO6" s="180">
        <f t="shared" si="2"/>
        <v>44</v>
      </c>
      <c r="AP6" s="172"/>
      <c r="AQ6" s="177">
        <v>1</v>
      </c>
      <c r="AR6" s="178"/>
      <c r="AS6" s="178">
        <v>1</v>
      </c>
      <c r="AT6" s="178"/>
      <c r="AU6" s="178">
        <v>12</v>
      </c>
      <c r="AV6" s="179"/>
      <c r="AW6" s="180">
        <f t="shared" si="3"/>
        <v>14</v>
      </c>
      <c r="AX6" s="76"/>
      <c r="AY6" s="36">
        <v>20</v>
      </c>
      <c r="AZ6" s="76"/>
      <c r="BA6" s="36">
        <v>50</v>
      </c>
      <c r="BB6" s="172"/>
      <c r="BC6" s="177"/>
      <c r="BD6" s="178"/>
      <c r="BE6" s="178"/>
      <c r="BF6" s="178"/>
      <c r="BG6" s="178">
        <v>60</v>
      </c>
      <c r="BH6" s="179"/>
      <c r="BI6" s="180">
        <f t="shared" si="4"/>
        <v>60</v>
      </c>
    </row>
    <row r="7" spans="1:61" ht="12.75" customHeight="1" thickBot="1">
      <c r="A7" s="145">
        <v>4</v>
      </c>
      <c r="B7" s="150">
        <v>6</v>
      </c>
      <c r="C7" s="135" t="s">
        <v>85</v>
      </c>
      <c r="D7" s="121">
        <f t="shared" si="5"/>
        <v>96</v>
      </c>
      <c r="E7" s="75"/>
      <c r="F7" s="155"/>
      <c r="G7" s="156"/>
      <c r="H7" s="197">
        <v>1</v>
      </c>
      <c r="I7" s="156"/>
      <c r="J7" s="197">
        <v>1</v>
      </c>
      <c r="K7" s="197">
        <v>1</v>
      </c>
      <c r="L7" s="156"/>
      <c r="M7" s="157"/>
      <c r="N7" s="164">
        <f t="shared" si="0"/>
        <v>3</v>
      </c>
      <c r="O7" s="75"/>
      <c r="P7" s="155"/>
      <c r="Q7" s="156"/>
      <c r="R7" s="156">
        <v>2</v>
      </c>
      <c r="S7" s="158"/>
      <c r="T7" s="156">
        <v>82</v>
      </c>
      <c r="U7" s="156">
        <v>1</v>
      </c>
      <c r="V7" s="156"/>
      <c r="W7" s="157"/>
      <c r="X7" s="76"/>
      <c r="Y7" s="36">
        <v>9</v>
      </c>
      <c r="Z7" s="172"/>
      <c r="AA7" s="177"/>
      <c r="AB7" s="178"/>
      <c r="AC7" s="178">
        <v>1</v>
      </c>
      <c r="AD7" s="178"/>
      <c r="AE7" s="178">
        <v>1</v>
      </c>
      <c r="AF7" s="179"/>
      <c r="AG7" s="180">
        <f t="shared" si="1"/>
        <v>2</v>
      </c>
      <c r="AH7" s="172"/>
      <c r="AI7" s="177"/>
      <c r="AJ7" s="178"/>
      <c r="AK7" s="178">
        <v>1</v>
      </c>
      <c r="AL7" s="178"/>
      <c r="AM7" s="178">
        <v>23</v>
      </c>
      <c r="AN7" s="179">
        <v>1</v>
      </c>
      <c r="AO7" s="180">
        <f t="shared" si="2"/>
        <v>25</v>
      </c>
      <c r="AP7" s="172"/>
      <c r="AQ7" s="177"/>
      <c r="AR7" s="178"/>
      <c r="AS7" s="178"/>
      <c r="AT7" s="178"/>
      <c r="AU7" s="178">
        <v>30</v>
      </c>
      <c r="AV7" s="179"/>
      <c r="AW7" s="180">
        <f t="shared" si="3"/>
        <v>30</v>
      </c>
      <c r="AX7" s="76"/>
      <c r="AY7" s="36">
        <v>20</v>
      </c>
      <c r="AZ7" s="76"/>
      <c r="BA7" s="36">
        <v>10</v>
      </c>
      <c r="BB7" s="172"/>
      <c r="BC7" s="177"/>
      <c r="BD7" s="178"/>
      <c r="BE7" s="178"/>
      <c r="BF7" s="178"/>
      <c r="BG7" s="178"/>
      <c r="BH7" s="179"/>
      <c r="BI7" s="180">
        <f t="shared" si="4"/>
        <v>0</v>
      </c>
    </row>
    <row r="8" spans="1:61" ht="12.75" customHeight="1" thickBot="1">
      <c r="A8" s="145">
        <v>5</v>
      </c>
      <c r="B8" s="150">
        <v>5</v>
      </c>
      <c r="C8" s="134" t="s">
        <v>24</v>
      </c>
      <c r="D8" s="121">
        <f t="shared" si="5"/>
        <v>86</v>
      </c>
      <c r="E8" s="75"/>
      <c r="F8" s="155"/>
      <c r="G8" s="156"/>
      <c r="H8" s="156"/>
      <c r="I8" s="156"/>
      <c r="J8" s="197">
        <v>1</v>
      </c>
      <c r="K8" s="156"/>
      <c r="L8" s="197">
        <v>1</v>
      </c>
      <c r="M8" s="157"/>
      <c r="N8" s="164">
        <f t="shared" si="0"/>
        <v>2</v>
      </c>
      <c r="O8" s="75"/>
      <c r="P8" s="155"/>
      <c r="Q8" s="156"/>
      <c r="R8" s="156"/>
      <c r="S8" s="158"/>
      <c r="T8" s="156">
        <v>85</v>
      </c>
      <c r="U8" s="156"/>
      <c r="V8" s="156">
        <v>1</v>
      </c>
      <c r="W8" s="157"/>
      <c r="X8" s="76"/>
      <c r="Y8" s="36">
        <v>4</v>
      </c>
      <c r="Z8" s="172"/>
      <c r="AA8" s="177"/>
      <c r="AB8" s="178"/>
      <c r="AC8" s="178"/>
      <c r="AD8" s="178"/>
      <c r="AE8" s="178">
        <v>20</v>
      </c>
      <c r="AF8" s="179"/>
      <c r="AG8" s="180">
        <f t="shared" si="1"/>
        <v>20</v>
      </c>
      <c r="AH8" s="172"/>
      <c r="AI8" s="177"/>
      <c r="AJ8" s="178"/>
      <c r="AK8" s="178"/>
      <c r="AL8" s="178"/>
      <c r="AM8" s="178">
        <v>12</v>
      </c>
      <c r="AN8" s="179"/>
      <c r="AO8" s="180">
        <f t="shared" si="2"/>
        <v>12</v>
      </c>
      <c r="AP8" s="172"/>
      <c r="AQ8" s="177"/>
      <c r="AR8" s="178"/>
      <c r="AS8" s="178"/>
      <c r="AT8" s="178"/>
      <c r="AU8" s="178">
        <v>20</v>
      </c>
      <c r="AV8" s="179"/>
      <c r="AW8" s="180">
        <f t="shared" si="3"/>
        <v>20</v>
      </c>
      <c r="AX8" s="76"/>
      <c r="AY8" s="36">
        <v>20</v>
      </c>
      <c r="AZ8" s="76"/>
      <c r="BA8" s="36"/>
      <c r="BB8" s="172"/>
      <c r="BC8" s="177"/>
      <c r="BD8" s="178"/>
      <c r="BE8" s="178"/>
      <c r="BF8" s="178"/>
      <c r="BG8" s="178">
        <v>10</v>
      </c>
      <c r="BH8" s="179"/>
      <c r="BI8" s="180">
        <f t="shared" si="4"/>
        <v>10</v>
      </c>
    </row>
    <row r="9" spans="1:61" ht="12.75" customHeight="1" thickBot="1">
      <c r="A9" s="145">
        <v>6</v>
      </c>
      <c r="B9" s="150">
        <v>15</v>
      </c>
      <c r="C9" s="135" t="s">
        <v>21</v>
      </c>
      <c r="D9" s="121">
        <f t="shared" si="5"/>
        <v>53</v>
      </c>
      <c r="E9" s="75"/>
      <c r="F9" s="155"/>
      <c r="G9" s="156"/>
      <c r="H9" s="197">
        <v>1</v>
      </c>
      <c r="I9" s="158"/>
      <c r="J9" s="197">
        <v>1</v>
      </c>
      <c r="K9" s="156"/>
      <c r="L9" s="156"/>
      <c r="M9" s="157"/>
      <c r="N9" s="164">
        <f t="shared" si="0"/>
        <v>2</v>
      </c>
      <c r="O9" s="75"/>
      <c r="P9" s="155"/>
      <c r="Q9" s="156"/>
      <c r="R9" s="156">
        <v>7</v>
      </c>
      <c r="S9" s="158"/>
      <c r="T9" s="156">
        <v>46</v>
      </c>
      <c r="U9" s="156"/>
      <c r="V9" s="156"/>
      <c r="W9" s="157"/>
      <c r="X9" s="76"/>
      <c r="Y9" s="36"/>
      <c r="Z9" s="172"/>
      <c r="AA9" s="177"/>
      <c r="AB9" s="178"/>
      <c r="AC9" s="178"/>
      <c r="AD9" s="178"/>
      <c r="AE9" s="178">
        <v>10</v>
      </c>
      <c r="AF9" s="179"/>
      <c r="AG9" s="180">
        <f t="shared" si="1"/>
        <v>10</v>
      </c>
      <c r="AH9" s="172"/>
      <c r="AI9" s="177"/>
      <c r="AJ9" s="178"/>
      <c r="AK9" s="178">
        <v>6</v>
      </c>
      <c r="AL9" s="178"/>
      <c r="AM9" s="178">
        <v>15</v>
      </c>
      <c r="AN9" s="179"/>
      <c r="AO9" s="180">
        <f t="shared" si="2"/>
        <v>21</v>
      </c>
      <c r="AP9" s="172"/>
      <c r="AQ9" s="177"/>
      <c r="AR9" s="178"/>
      <c r="AS9" s="178">
        <v>1</v>
      </c>
      <c r="AT9" s="178"/>
      <c r="AU9" s="178">
        <v>1</v>
      </c>
      <c r="AV9" s="179"/>
      <c r="AW9" s="180">
        <f t="shared" si="3"/>
        <v>2</v>
      </c>
      <c r="AX9" s="76"/>
      <c r="AY9" s="36">
        <v>20</v>
      </c>
      <c r="AZ9" s="76"/>
      <c r="BA9" s="36"/>
      <c r="BB9" s="172"/>
      <c r="BC9" s="177"/>
      <c r="BD9" s="178"/>
      <c r="BE9" s="178"/>
      <c r="BF9" s="178"/>
      <c r="BG9" s="178"/>
      <c r="BH9" s="179"/>
      <c r="BI9" s="180">
        <f t="shared" si="4"/>
        <v>0</v>
      </c>
    </row>
    <row r="10" spans="1:61" ht="12.75" customHeight="1" thickBot="1">
      <c r="A10" s="145">
        <v>7</v>
      </c>
      <c r="B10" s="150">
        <v>10</v>
      </c>
      <c r="C10" s="134" t="s">
        <v>84</v>
      </c>
      <c r="D10" s="121">
        <f t="shared" si="5"/>
        <v>49</v>
      </c>
      <c r="E10" s="75"/>
      <c r="F10" s="199">
        <v>1</v>
      </c>
      <c r="G10" s="156"/>
      <c r="H10" s="156"/>
      <c r="I10" s="156"/>
      <c r="J10" s="197">
        <v>1</v>
      </c>
      <c r="K10" s="197">
        <v>1</v>
      </c>
      <c r="L10" s="156"/>
      <c r="M10" s="157"/>
      <c r="N10" s="164">
        <f t="shared" si="0"/>
        <v>3</v>
      </c>
      <c r="O10" s="75"/>
      <c r="P10" s="155">
        <v>1</v>
      </c>
      <c r="Q10" s="156"/>
      <c r="R10" s="156"/>
      <c r="S10" s="158"/>
      <c r="T10" s="156">
        <v>3</v>
      </c>
      <c r="U10" s="156">
        <v>45</v>
      </c>
      <c r="V10" s="156"/>
      <c r="W10" s="157"/>
      <c r="X10" s="76"/>
      <c r="Y10" s="36">
        <v>2</v>
      </c>
      <c r="Z10" s="172"/>
      <c r="AA10" s="177"/>
      <c r="AB10" s="178"/>
      <c r="AC10" s="178"/>
      <c r="AD10" s="178"/>
      <c r="AE10" s="178">
        <v>1</v>
      </c>
      <c r="AF10" s="179">
        <v>8</v>
      </c>
      <c r="AG10" s="180">
        <f t="shared" si="1"/>
        <v>9</v>
      </c>
      <c r="AH10" s="172"/>
      <c r="AI10" s="177">
        <v>1</v>
      </c>
      <c r="AJ10" s="178"/>
      <c r="AK10" s="178"/>
      <c r="AL10" s="178"/>
      <c r="AM10" s="178">
        <v>1</v>
      </c>
      <c r="AN10" s="179">
        <v>15</v>
      </c>
      <c r="AO10" s="180">
        <f t="shared" si="2"/>
        <v>17</v>
      </c>
      <c r="AP10" s="172"/>
      <c r="AQ10" s="177"/>
      <c r="AR10" s="178"/>
      <c r="AS10" s="178"/>
      <c r="AT10" s="178"/>
      <c r="AU10" s="178"/>
      <c r="AV10" s="179">
        <v>1</v>
      </c>
      <c r="AW10" s="180">
        <f t="shared" si="3"/>
        <v>1</v>
      </c>
      <c r="AX10" s="76"/>
      <c r="AY10" s="36">
        <v>20</v>
      </c>
      <c r="AZ10" s="76"/>
      <c r="BA10" s="36"/>
      <c r="BB10" s="172"/>
      <c r="BC10" s="177"/>
      <c r="BD10" s="178"/>
      <c r="BE10" s="178"/>
      <c r="BF10" s="178"/>
      <c r="BG10" s="178"/>
      <c r="BH10" s="179"/>
      <c r="BI10" s="180">
        <f t="shared" si="4"/>
        <v>0</v>
      </c>
    </row>
    <row r="11" spans="1:61" ht="12.75" customHeight="1" thickBot="1">
      <c r="A11" s="145">
        <v>8</v>
      </c>
      <c r="B11" s="150">
        <v>7</v>
      </c>
      <c r="C11" s="135" t="s">
        <v>32</v>
      </c>
      <c r="D11" s="121">
        <f t="shared" si="5"/>
        <v>43</v>
      </c>
      <c r="E11" s="75"/>
      <c r="F11" s="155"/>
      <c r="G11" s="156"/>
      <c r="H11" s="156"/>
      <c r="I11" s="156"/>
      <c r="J11" s="156"/>
      <c r="K11" s="197">
        <v>1</v>
      </c>
      <c r="L11" s="156"/>
      <c r="M11" s="157"/>
      <c r="N11" s="164">
        <f t="shared" si="0"/>
        <v>1</v>
      </c>
      <c r="O11" s="75"/>
      <c r="P11" s="155"/>
      <c r="Q11" s="156"/>
      <c r="R11" s="156"/>
      <c r="S11" s="158"/>
      <c r="T11" s="156">
        <v>2</v>
      </c>
      <c r="U11" s="156">
        <v>41</v>
      </c>
      <c r="V11" s="156"/>
      <c r="W11" s="157"/>
      <c r="X11" s="76"/>
      <c r="Y11" s="36"/>
      <c r="Z11" s="172"/>
      <c r="AA11" s="177"/>
      <c r="AB11" s="178"/>
      <c r="AC11" s="178"/>
      <c r="AD11" s="178"/>
      <c r="AE11" s="178"/>
      <c r="AF11" s="179">
        <v>10</v>
      </c>
      <c r="AG11" s="180">
        <f t="shared" si="1"/>
        <v>10</v>
      </c>
      <c r="AH11" s="172"/>
      <c r="AI11" s="177"/>
      <c r="AJ11" s="178"/>
      <c r="AK11" s="178"/>
      <c r="AL11" s="178"/>
      <c r="AM11" s="178">
        <v>2</v>
      </c>
      <c r="AN11" s="179">
        <v>10</v>
      </c>
      <c r="AO11" s="180">
        <f t="shared" si="2"/>
        <v>12</v>
      </c>
      <c r="AP11" s="172"/>
      <c r="AQ11" s="177"/>
      <c r="AR11" s="178"/>
      <c r="AS11" s="178"/>
      <c r="AT11" s="178"/>
      <c r="AU11" s="178"/>
      <c r="AV11" s="179">
        <v>1</v>
      </c>
      <c r="AW11" s="180">
        <f t="shared" si="3"/>
        <v>1</v>
      </c>
      <c r="AX11" s="76"/>
      <c r="AY11" s="36">
        <v>20</v>
      </c>
      <c r="AZ11" s="76"/>
      <c r="BA11" s="36"/>
      <c r="BB11" s="172"/>
      <c r="BC11" s="177"/>
      <c r="BD11" s="178"/>
      <c r="BE11" s="178"/>
      <c r="BF11" s="178"/>
      <c r="BG11" s="178"/>
      <c r="BH11" s="179"/>
      <c r="BI11" s="180">
        <f t="shared" si="4"/>
        <v>0</v>
      </c>
    </row>
    <row r="12" spans="1:61" ht="12.75" customHeight="1" thickBot="1">
      <c r="A12" s="145">
        <v>9</v>
      </c>
      <c r="B12" s="150">
        <v>8</v>
      </c>
      <c r="C12" s="134" t="s">
        <v>22</v>
      </c>
      <c r="D12" s="121">
        <f t="shared" si="5"/>
        <v>84</v>
      </c>
      <c r="E12" s="75"/>
      <c r="F12" s="199">
        <v>1</v>
      </c>
      <c r="G12" s="156"/>
      <c r="H12" s="197">
        <v>2</v>
      </c>
      <c r="I12" s="156"/>
      <c r="J12" s="197">
        <v>2</v>
      </c>
      <c r="K12" s="156"/>
      <c r="L12" s="197">
        <v>1</v>
      </c>
      <c r="M12" s="157"/>
      <c r="N12" s="164">
        <f t="shared" si="0"/>
        <v>6</v>
      </c>
      <c r="O12" s="75"/>
      <c r="P12" s="155"/>
      <c r="Q12" s="156"/>
      <c r="R12" s="156">
        <v>68</v>
      </c>
      <c r="S12" s="158"/>
      <c r="T12" s="156">
        <v>2</v>
      </c>
      <c r="U12" s="156"/>
      <c r="V12" s="156">
        <v>1</v>
      </c>
      <c r="W12" s="157"/>
      <c r="X12" s="76"/>
      <c r="Y12" s="36">
        <v>3</v>
      </c>
      <c r="Z12" s="172"/>
      <c r="AA12" s="177"/>
      <c r="AB12" s="178"/>
      <c r="AC12" s="178">
        <v>1</v>
      </c>
      <c r="AD12" s="178"/>
      <c r="AE12" s="178"/>
      <c r="AF12" s="179"/>
      <c r="AG12" s="180">
        <f t="shared" si="1"/>
        <v>1</v>
      </c>
      <c r="AH12" s="172"/>
      <c r="AI12" s="177">
        <v>1</v>
      </c>
      <c r="AJ12" s="178"/>
      <c r="AK12" s="178">
        <v>1</v>
      </c>
      <c r="AL12" s="178"/>
      <c r="AM12" s="178"/>
      <c r="AN12" s="179"/>
      <c r="AO12" s="180">
        <f t="shared" si="2"/>
        <v>2</v>
      </c>
      <c r="AP12" s="172"/>
      <c r="AQ12" s="177"/>
      <c r="AR12" s="178"/>
      <c r="AS12" s="178">
        <v>8</v>
      </c>
      <c r="AT12" s="178"/>
      <c r="AU12" s="178"/>
      <c r="AV12" s="179"/>
      <c r="AW12" s="180">
        <f t="shared" si="3"/>
        <v>8</v>
      </c>
      <c r="AX12" s="76"/>
      <c r="AY12" s="36">
        <v>20</v>
      </c>
      <c r="AZ12" s="76"/>
      <c r="BA12" s="36">
        <v>10</v>
      </c>
      <c r="BB12" s="172"/>
      <c r="BC12" s="177"/>
      <c r="BD12" s="178"/>
      <c r="BE12" s="178">
        <v>40</v>
      </c>
      <c r="BF12" s="178"/>
      <c r="BG12" s="178"/>
      <c r="BH12" s="179"/>
      <c r="BI12" s="180">
        <f t="shared" si="4"/>
        <v>40</v>
      </c>
    </row>
    <row r="13" spans="1:61" ht="12.75" customHeight="1" thickBot="1">
      <c r="A13" s="145">
        <v>10</v>
      </c>
      <c r="B13" s="150">
        <v>9</v>
      </c>
      <c r="C13" s="134" t="s">
        <v>27</v>
      </c>
      <c r="D13" s="121">
        <f t="shared" si="5"/>
        <v>42</v>
      </c>
      <c r="E13" s="75"/>
      <c r="F13" s="155"/>
      <c r="G13" s="156"/>
      <c r="H13" s="197">
        <v>3</v>
      </c>
      <c r="I13" s="197">
        <v>1</v>
      </c>
      <c r="J13" s="156"/>
      <c r="K13" s="156"/>
      <c r="L13" s="156"/>
      <c r="M13" s="157"/>
      <c r="N13" s="164">
        <f t="shared" si="0"/>
        <v>4</v>
      </c>
      <c r="O13" s="75"/>
      <c r="P13" s="155"/>
      <c r="Q13" s="156"/>
      <c r="R13" s="156">
        <v>18</v>
      </c>
      <c r="S13" s="158">
        <v>26</v>
      </c>
      <c r="T13" s="156">
        <v>1</v>
      </c>
      <c r="U13" s="156"/>
      <c r="V13" s="156"/>
      <c r="W13" s="157"/>
      <c r="X13" s="76"/>
      <c r="Y13" s="36">
        <v>4</v>
      </c>
      <c r="Z13" s="172"/>
      <c r="AA13" s="177"/>
      <c r="AB13" s="178"/>
      <c r="AC13" s="178"/>
      <c r="AD13" s="178">
        <v>10</v>
      </c>
      <c r="AE13" s="178"/>
      <c r="AF13" s="179"/>
      <c r="AG13" s="180">
        <f t="shared" si="1"/>
        <v>10</v>
      </c>
      <c r="AH13" s="172"/>
      <c r="AI13" s="177"/>
      <c r="AJ13" s="178"/>
      <c r="AK13" s="178">
        <v>2</v>
      </c>
      <c r="AL13" s="178">
        <v>15</v>
      </c>
      <c r="AM13" s="178">
        <v>1</v>
      </c>
      <c r="AN13" s="179"/>
      <c r="AO13" s="180">
        <f t="shared" si="2"/>
        <v>18</v>
      </c>
      <c r="AP13" s="172"/>
      <c r="AQ13" s="177"/>
      <c r="AR13" s="178"/>
      <c r="AS13" s="178"/>
      <c r="AT13" s="178"/>
      <c r="AU13" s="178"/>
      <c r="AV13" s="179"/>
      <c r="AW13" s="180">
        <f t="shared" si="3"/>
        <v>0</v>
      </c>
      <c r="AX13" s="76"/>
      <c r="AY13" s="36"/>
      <c r="AZ13" s="76"/>
      <c r="BA13" s="36">
        <v>10</v>
      </c>
      <c r="BB13" s="172"/>
      <c r="BC13" s="177"/>
      <c r="BD13" s="178"/>
      <c r="BE13" s="178"/>
      <c r="BF13" s="178"/>
      <c r="BG13" s="178"/>
      <c r="BH13" s="179"/>
      <c r="BI13" s="180">
        <f t="shared" si="4"/>
        <v>0</v>
      </c>
    </row>
    <row r="14" spans="1:61" ht="12.75" customHeight="1" thickBot="1">
      <c r="A14" s="145">
        <v>11</v>
      </c>
      <c r="B14" s="150">
        <v>20</v>
      </c>
      <c r="C14" s="135" t="s">
        <v>26</v>
      </c>
      <c r="D14" s="121">
        <f t="shared" si="5"/>
        <v>28</v>
      </c>
      <c r="E14" s="75"/>
      <c r="F14" s="199">
        <v>1</v>
      </c>
      <c r="G14" s="156"/>
      <c r="H14" s="156"/>
      <c r="I14" s="197">
        <v>1</v>
      </c>
      <c r="J14" s="197">
        <v>2</v>
      </c>
      <c r="K14" s="197">
        <v>1</v>
      </c>
      <c r="L14" s="156"/>
      <c r="M14" s="157"/>
      <c r="N14" s="164">
        <f t="shared" si="0"/>
        <v>5</v>
      </c>
      <c r="O14" s="75"/>
      <c r="P14" s="155">
        <v>11</v>
      </c>
      <c r="Q14" s="156"/>
      <c r="R14" s="156"/>
      <c r="S14" s="158">
        <v>10</v>
      </c>
      <c r="T14" s="156">
        <v>4</v>
      </c>
      <c r="U14" s="156">
        <v>2</v>
      </c>
      <c r="V14" s="156"/>
      <c r="W14" s="157"/>
      <c r="X14" s="76"/>
      <c r="Y14" s="36">
        <v>3</v>
      </c>
      <c r="Z14" s="172"/>
      <c r="AA14" s="177">
        <v>10</v>
      </c>
      <c r="AB14" s="178"/>
      <c r="AC14" s="178"/>
      <c r="AD14" s="178"/>
      <c r="AE14" s="178"/>
      <c r="AF14" s="179"/>
      <c r="AG14" s="180">
        <f t="shared" si="1"/>
        <v>10</v>
      </c>
      <c r="AH14" s="172"/>
      <c r="AI14" s="177">
        <v>1</v>
      </c>
      <c r="AJ14" s="178"/>
      <c r="AK14" s="178"/>
      <c r="AL14" s="178">
        <v>10</v>
      </c>
      <c r="AM14" s="178">
        <v>2</v>
      </c>
      <c r="AN14" s="179">
        <v>1</v>
      </c>
      <c r="AO14" s="180">
        <f t="shared" si="2"/>
        <v>14</v>
      </c>
      <c r="AP14" s="172"/>
      <c r="AQ14" s="177">
        <v>1</v>
      </c>
      <c r="AR14" s="178"/>
      <c r="AS14" s="178"/>
      <c r="AT14" s="178"/>
      <c r="AU14" s="178"/>
      <c r="AV14" s="179"/>
      <c r="AW14" s="180">
        <f t="shared" si="3"/>
        <v>1</v>
      </c>
      <c r="AX14" s="76"/>
      <c r="AY14" s="36"/>
      <c r="AZ14" s="76"/>
      <c r="BA14" s="36"/>
      <c r="BB14" s="172"/>
      <c r="BC14" s="177"/>
      <c r="BD14" s="178"/>
      <c r="BE14" s="178"/>
      <c r="BF14" s="178"/>
      <c r="BG14" s="178"/>
      <c r="BH14" s="179"/>
      <c r="BI14" s="180">
        <f t="shared" si="4"/>
        <v>0</v>
      </c>
    </row>
    <row r="15" spans="1:61" ht="12.75" customHeight="1" thickBot="1">
      <c r="A15" s="146">
        <v>12</v>
      </c>
      <c r="B15" s="152" t="s">
        <v>64</v>
      </c>
      <c r="C15" s="135" t="s">
        <v>36</v>
      </c>
      <c r="D15" s="121">
        <f t="shared" si="5"/>
        <v>22</v>
      </c>
      <c r="E15" s="75"/>
      <c r="F15" s="155"/>
      <c r="G15" s="156"/>
      <c r="H15" s="156"/>
      <c r="I15" s="158"/>
      <c r="J15" s="156"/>
      <c r="K15" s="197">
        <v>1</v>
      </c>
      <c r="L15" s="156"/>
      <c r="M15" s="157"/>
      <c r="N15" s="164">
        <f t="shared" si="0"/>
        <v>1</v>
      </c>
      <c r="O15" s="75"/>
      <c r="P15" s="155"/>
      <c r="Q15" s="156"/>
      <c r="R15" s="156"/>
      <c r="S15" s="158"/>
      <c r="T15" s="156"/>
      <c r="U15" s="156">
        <v>22</v>
      </c>
      <c r="V15" s="156"/>
      <c r="W15" s="157"/>
      <c r="X15" s="76"/>
      <c r="Y15" s="36">
        <v>1</v>
      </c>
      <c r="Z15" s="172"/>
      <c r="AA15" s="177"/>
      <c r="AB15" s="178"/>
      <c r="AC15" s="178"/>
      <c r="AD15" s="178"/>
      <c r="AE15" s="178"/>
      <c r="AF15" s="179"/>
      <c r="AG15" s="180">
        <f t="shared" si="1"/>
        <v>0</v>
      </c>
      <c r="AH15" s="172"/>
      <c r="AI15" s="177"/>
      <c r="AJ15" s="178"/>
      <c r="AK15" s="178"/>
      <c r="AL15" s="178"/>
      <c r="AM15" s="178"/>
      <c r="AN15" s="179">
        <v>20</v>
      </c>
      <c r="AO15" s="180">
        <f t="shared" si="2"/>
        <v>20</v>
      </c>
      <c r="AP15" s="172"/>
      <c r="AQ15" s="177"/>
      <c r="AR15" s="178"/>
      <c r="AS15" s="178"/>
      <c r="AT15" s="178"/>
      <c r="AU15" s="178"/>
      <c r="AV15" s="179">
        <v>1</v>
      </c>
      <c r="AW15" s="180">
        <f t="shared" si="3"/>
        <v>1</v>
      </c>
      <c r="AX15" s="76"/>
      <c r="AY15" s="36"/>
      <c r="AZ15" s="76"/>
      <c r="BA15" s="36"/>
      <c r="BB15" s="172"/>
      <c r="BC15" s="177"/>
      <c r="BD15" s="178"/>
      <c r="BE15" s="178"/>
      <c r="BF15" s="178"/>
      <c r="BG15" s="178"/>
      <c r="BH15" s="179"/>
      <c r="BI15" s="180">
        <f t="shared" si="4"/>
        <v>0</v>
      </c>
    </row>
    <row r="16" spans="1:61" ht="12.75" customHeight="1" thickBot="1">
      <c r="A16" s="146">
        <v>13</v>
      </c>
      <c r="B16" s="150">
        <v>21</v>
      </c>
      <c r="C16" s="135" t="s">
        <v>63</v>
      </c>
      <c r="D16" s="121">
        <f t="shared" si="5"/>
        <v>16</v>
      </c>
      <c r="E16" s="75"/>
      <c r="F16" s="155"/>
      <c r="G16" s="156"/>
      <c r="H16" s="197">
        <v>1</v>
      </c>
      <c r="I16" s="197">
        <v>1</v>
      </c>
      <c r="J16" s="156"/>
      <c r="K16" s="156"/>
      <c r="L16" s="156"/>
      <c r="M16" s="157"/>
      <c r="N16" s="164">
        <f t="shared" si="0"/>
        <v>2</v>
      </c>
      <c r="O16" s="75"/>
      <c r="P16" s="155"/>
      <c r="Q16" s="156"/>
      <c r="R16" s="156">
        <v>7</v>
      </c>
      <c r="S16" s="158">
        <v>14</v>
      </c>
      <c r="T16" s="156"/>
      <c r="U16" s="156"/>
      <c r="V16" s="156"/>
      <c r="W16" s="157"/>
      <c r="X16" s="76"/>
      <c r="Y16" s="36"/>
      <c r="Z16" s="172"/>
      <c r="AA16" s="177"/>
      <c r="AB16" s="178"/>
      <c r="AC16" s="178">
        <v>1</v>
      </c>
      <c r="AD16" s="178">
        <v>8</v>
      </c>
      <c r="AE16" s="178"/>
      <c r="AF16" s="179"/>
      <c r="AG16" s="180">
        <f t="shared" si="1"/>
        <v>9</v>
      </c>
      <c r="AH16" s="172"/>
      <c r="AI16" s="177"/>
      <c r="AJ16" s="178"/>
      <c r="AK16" s="178">
        <v>1</v>
      </c>
      <c r="AL16" s="178">
        <v>6</v>
      </c>
      <c r="AM16" s="178"/>
      <c r="AN16" s="179"/>
      <c r="AO16" s="180">
        <f t="shared" si="2"/>
        <v>7</v>
      </c>
      <c r="AP16" s="172"/>
      <c r="AQ16" s="177"/>
      <c r="AR16" s="178"/>
      <c r="AS16" s="178"/>
      <c r="AT16" s="178"/>
      <c r="AU16" s="178"/>
      <c r="AV16" s="179"/>
      <c r="AW16" s="180">
        <f t="shared" si="3"/>
        <v>0</v>
      </c>
      <c r="AX16" s="76"/>
      <c r="AY16" s="36"/>
      <c r="AZ16" s="76"/>
      <c r="BA16" s="36"/>
      <c r="BB16" s="172"/>
      <c r="BC16" s="177"/>
      <c r="BD16" s="178"/>
      <c r="BE16" s="178"/>
      <c r="BF16" s="178"/>
      <c r="BG16" s="178"/>
      <c r="BH16" s="179"/>
      <c r="BI16" s="180">
        <f t="shared" si="4"/>
        <v>0</v>
      </c>
    </row>
    <row r="17" spans="1:61" ht="12.75" customHeight="1" thickBot="1">
      <c r="A17" s="146">
        <v>14</v>
      </c>
      <c r="B17" s="150">
        <v>12</v>
      </c>
      <c r="C17" s="134" t="s">
        <v>35</v>
      </c>
      <c r="D17" s="121">
        <f t="shared" si="5"/>
        <v>12</v>
      </c>
      <c r="E17" s="75"/>
      <c r="F17" s="199">
        <v>1</v>
      </c>
      <c r="G17" s="156"/>
      <c r="H17" s="197">
        <v>1</v>
      </c>
      <c r="I17" s="156"/>
      <c r="J17" s="197">
        <v>1</v>
      </c>
      <c r="K17" s="197">
        <v>2</v>
      </c>
      <c r="L17" s="156"/>
      <c r="M17" s="157"/>
      <c r="N17" s="164">
        <f t="shared" si="0"/>
        <v>5</v>
      </c>
      <c r="O17" s="75"/>
      <c r="P17" s="155"/>
      <c r="Q17" s="156"/>
      <c r="R17" s="156"/>
      <c r="S17" s="158"/>
      <c r="T17" s="156">
        <v>2</v>
      </c>
      <c r="U17" s="156">
        <v>8</v>
      </c>
      <c r="V17" s="156"/>
      <c r="W17" s="157"/>
      <c r="X17" s="76"/>
      <c r="Y17" s="36"/>
      <c r="Z17" s="172"/>
      <c r="AA17" s="177"/>
      <c r="AB17" s="178"/>
      <c r="AC17" s="178"/>
      <c r="AD17" s="178"/>
      <c r="AE17" s="178">
        <v>1</v>
      </c>
      <c r="AF17" s="179">
        <v>2</v>
      </c>
      <c r="AG17" s="180">
        <f t="shared" si="1"/>
        <v>3</v>
      </c>
      <c r="AH17" s="172"/>
      <c r="AI17" s="177">
        <v>1</v>
      </c>
      <c r="AJ17" s="178"/>
      <c r="AK17" s="178">
        <v>1</v>
      </c>
      <c r="AL17" s="178"/>
      <c r="AM17" s="178">
        <v>1</v>
      </c>
      <c r="AN17" s="179">
        <v>6</v>
      </c>
      <c r="AO17" s="180">
        <f t="shared" si="2"/>
        <v>9</v>
      </c>
      <c r="AP17" s="172"/>
      <c r="AQ17" s="177"/>
      <c r="AR17" s="178"/>
      <c r="AS17" s="178"/>
      <c r="AT17" s="178"/>
      <c r="AU17" s="178"/>
      <c r="AV17" s="179"/>
      <c r="AW17" s="180">
        <f t="shared" si="3"/>
        <v>0</v>
      </c>
      <c r="AX17" s="76"/>
      <c r="AY17" s="36"/>
      <c r="AZ17" s="76"/>
      <c r="BA17" s="36"/>
      <c r="BB17" s="172"/>
      <c r="BC17" s="177"/>
      <c r="BD17" s="178"/>
      <c r="BE17" s="178"/>
      <c r="BF17" s="178"/>
      <c r="BG17" s="178"/>
      <c r="BH17" s="179"/>
      <c r="BI17" s="180">
        <f t="shared" si="4"/>
        <v>0</v>
      </c>
    </row>
    <row r="18" spans="1:61" ht="12.75" customHeight="1" thickBot="1">
      <c r="A18" s="146">
        <v>15</v>
      </c>
      <c r="B18" s="150">
        <v>13</v>
      </c>
      <c r="C18" s="134" t="s">
        <v>25</v>
      </c>
      <c r="D18" s="121">
        <f t="shared" si="5"/>
        <v>10</v>
      </c>
      <c r="E18" s="75"/>
      <c r="F18" s="199">
        <v>2</v>
      </c>
      <c r="G18" s="156"/>
      <c r="H18" s="156"/>
      <c r="I18" s="156"/>
      <c r="J18" s="156"/>
      <c r="K18" s="197">
        <v>1</v>
      </c>
      <c r="L18" s="156"/>
      <c r="M18" s="157"/>
      <c r="N18" s="164">
        <f t="shared" si="0"/>
        <v>3</v>
      </c>
      <c r="O18" s="75"/>
      <c r="P18" s="155">
        <v>7</v>
      </c>
      <c r="Q18" s="156"/>
      <c r="R18" s="156"/>
      <c r="S18" s="158"/>
      <c r="T18" s="156">
        <v>1</v>
      </c>
      <c r="U18" s="156">
        <v>1</v>
      </c>
      <c r="V18" s="156"/>
      <c r="W18" s="157"/>
      <c r="X18" s="76"/>
      <c r="Y18" s="36"/>
      <c r="Z18" s="172"/>
      <c r="AA18" s="177"/>
      <c r="AB18" s="178"/>
      <c r="AC18" s="178"/>
      <c r="AD18" s="178"/>
      <c r="AE18" s="178"/>
      <c r="AF18" s="179"/>
      <c r="AG18" s="180">
        <f t="shared" si="1"/>
        <v>0</v>
      </c>
      <c r="AH18" s="172"/>
      <c r="AI18" s="177">
        <v>7</v>
      </c>
      <c r="AJ18" s="178"/>
      <c r="AK18" s="178"/>
      <c r="AL18" s="178"/>
      <c r="AM18" s="178">
        <v>1</v>
      </c>
      <c r="AN18" s="179">
        <v>1</v>
      </c>
      <c r="AO18" s="180">
        <f t="shared" si="2"/>
        <v>9</v>
      </c>
      <c r="AP18" s="172"/>
      <c r="AQ18" s="177">
        <v>1</v>
      </c>
      <c r="AR18" s="178"/>
      <c r="AS18" s="178"/>
      <c r="AT18" s="178"/>
      <c r="AU18" s="178"/>
      <c r="AV18" s="179"/>
      <c r="AW18" s="180">
        <f t="shared" si="3"/>
        <v>1</v>
      </c>
      <c r="AX18" s="76"/>
      <c r="AY18" s="36"/>
      <c r="AZ18" s="76"/>
      <c r="BA18" s="36"/>
      <c r="BB18" s="172"/>
      <c r="BC18" s="177"/>
      <c r="BD18" s="178"/>
      <c r="BE18" s="178"/>
      <c r="BF18" s="178"/>
      <c r="BG18" s="178"/>
      <c r="BH18" s="179"/>
      <c r="BI18" s="180">
        <f t="shared" si="4"/>
        <v>0</v>
      </c>
    </row>
    <row r="19" spans="1:61" ht="12.75" customHeight="1" thickBot="1">
      <c r="A19" s="146">
        <v>16</v>
      </c>
      <c r="B19" s="150">
        <v>11</v>
      </c>
      <c r="C19" s="134" t="s">
        <v>48</v>
      </c>
      <c r="D19" s="121">
        <f t="shared" si="5"/>
        <v>9</v>
      </c>
      <c r="E19" s="75"/>
      <c r="F19" s="155"/>
      <c r="G19" s="156"/>
      <c r="H19" s="156"/>
      <c r="I19" s="197">
        <v>1</v>
      </c>
      <c r="J19" s="156"/>
      <c r="K19" s="156"/>
      <c r="L19" s="156"/>
      <c r="M19" s="157"/>
      <c r="N19" s="164">
        <f t="shared" si="0"/>
        <v>1</v>
      </c>
      <c r="O19" s="75"/>
      <c r="P19" s="155"/>
      <c r="Q19" s="156"/>
      <c r="R19" s="156"/>
      <c r="S19" s="158">
        <v>8</v>
      </c>
      <c r="T19" s="156">
        <v>1</v>
      </c>
      <c r="U19" s="156"/>
      <c r="V19" s="156"/>
      <c r="W19" s="157"/>
      <c r="X19" s="76"/>
      <c r="Y19" s="36"/>
      <c r="Z19" s="172"/>
      <c r="AA19" s="177"/>
      <c r="AB19" s="178"/>
      <c r="AC19" s="178"/>
      <c r="AD19" s="178"/>
      <c r="AE19" s="178"/>
      <c r="AF19" s="179"/>
      <c r="AG19" s="180">
        <f t="shared" si="1"/>
        <v>0</v>
      </c>
      <c r="AH19" s="172"/>
      <c r="AI19" s="177"/>
      <c r="AJ19" s="178"/>
      <c r="AK19" s="178"/>
      <c r="AL19" s="178">
        <v>8</v>
      </c>
      <c r="AM19" s="178">
        <v>1</v>
      </c>
      <c r="AN19" s="179"/>
      <c r="AO19" s="180">
        <f t="shared" si="2"/>
        <v>9</v>
      </c>
      <c r="AP19" s="172"/>
      <c r="AQ19" s="177"/>
      <c r="AR19" s="178"/>
      <c r="AS19" s="178"/>
      <c r="AT19" s="178"/>
      <c r="AU19" s="178"/>
      <c r="AV19" s="179"/>
      <c r="AW19" s="180">
        <f t="shared" si="3"/>
        <v>0</v>
      </c>
      <c r="AX19" s="76"/>
      <c r="AY19" s="36"/>
      <c r="AZ19" s="76"/>
      <c r="BA19" s="36"/>
      <c r="BB19" s="172"/>
      <c r="BC19" s="177"/>
      <c r="BD19" s="178"/>
      <c r="BE19" s="178"/>
      <c r="BF19" s="178"/>
      <c r="BG19" s="178"/>
      <c r="BH19" s="179"/>
      <c r="BI19" s="180">
        <f t="shared" si="4"/>
        <v>0</v>
      </c>
    </row>
    <row r="20" spans="1:61" ht="12.75" customHeight="1" thickBot="1">
      <c r="A20" s="146">
        <v>17</v>
      </c>
      <c r="B20" s="151">
        <v>24</v>
      </c>
      <c r="C20" s="134" t="s">
        <v>33</v>
      </c>
      <c r="D20" s="121">
        <f t="shared" si="5"/>
        <v>1</v>
      </c>
      <c r="E20" s="75"/>
      <c r="F20" s="155"/>
      <c r="G20" s="156"/>
      <c r="H20" s="156"/>
      <c r="I20" s="197">
        <v>1</v>
      </c>
      <c r="J20" s="156"/>
      <c r="K20" s="156"/>
      <c r="L20" s="156"/>
      <c r="M20" s="157"/>
      <c r="N20" s="164">
        <f t="shared" si="0"/>
        <v>1</v>
      </c>
      <c r="O20" s="75"/>
      <c r="P20" s="155"/>
      <c r="Q20" s="156"/>
      <c r="R20" s="156"/>
      <c r="S20" s="158">
        <v>1</v>
      </c>
      <c r="T20" s="156"/>
      <c r="U20" s="156"/>
      <c r="V20" s="156"/>
      <c r="W20" s="157"/>
      <c r="X20" s="76"/>
      <c r="Y20" s="36">
        <v>1</v>
      </c>
      <c r="Z20" s="172"/>
      <c r="AA20" s="177"/>
      <c r="AB20" s="178"/>
      <c r="AC20" s="178"/>
      <c r="AD20" s="178"/>
      <c r="AE20" s="178"/>
      <c r="AF20" s="179"/>
      <c r="AG20" s="180">
        <f t="shared" si="1"/>
        <v>0</v>
      </c>
      <c r="AH20" s="172"/>
      <c r="AI20" s="177"/>
      <c r="AJ20" s="178"/>
      <c r="AK20" s="178"/>
      <c r="AL20" s="178"/>
      <c r="AM20" s="178"/>
      <c r="AN20" s="179"/>
      <c r="AO20" s="180">
        <f t="shared" si="2"/>
        <v>0</v>
      </c>
      <c r="AP20" s="172"/>
      <c r="AQ20" s="177"/>
      <c r="AR20" s="178"/>
      <c r="AS20" s="178"/>
      <c r="AT20" s="178"/>
      <c r="AU20" s="178"/>
      <c r="AV20" s="179"/>
      <c r="AW20" s="180">
        <f t="shared" si="3"/>
        <v>0</v>
      </c>
      <c r="AX20" s="76"/>
      <c r="AY20" s="36"/>
      <c r="AZ20" s="76"/>
      <c r="BA20" s="36"/>
      <c r="BB20" s="172"/>
      <c r="BC20" s="177"/>
      <c r="BD20" s="178"/>
      <c r="BE20" s="178"/>
      <c r="BF20" s="178"/>
      <c r="BG20" s="178"/>
      <c r="BH20" s="179"/>
      <c r="BI20" s="180">
        <f t="shared" si="4"/>
        <v>0</v>
      </c>
    </row>
    <row r="21" spans="1:61" ht="12.75" customHeight="1" thickBot="1">
      <c r="A21" s="146">
        <v>17</v>
      </c>
      <c r="B21" s="150">
        <v>23</v>
      </c>
      <c r="C21" s="135" t="s">
        <v>59</v>
      </c>
      <c r="D21" s="121">
        <f t="shared" si="5"/>
        <v>1</v>
      </c>
      <c r="E21" s="75"/>
      <c r="F21" s="155"/>
      <c r="G21" s="156"/>
      <c r="H21" s="197">
        <v>1</v>
      </c>
      <c r="I21" s="158"/>
      <c r="J21" s="156"/>
      <c r="K21" s="156"/>
      <c r="L21" s="156"/>
      <c r="M21" s="157"/>
      <c r="N21" s="164">
        <f t="shared" si="0"/>
        <v>1</v>
      </c>
      <c r="O21" s="75"/>
      <c r="P21" s="155"/>
      <c r="Q21" s="156"/>
      <c r="R21" s="156">
        <v>1</v>
      </c>
      <c r="S21" s="158"/>
      <c r="T21" s="156"/>
      <c r="U21" s="156"/>
      <c r="V21" s="156"/>
      <c r="W21" s="157"/>
      <c r="X21" s="76"/>
      <c r="Y21" s="36">
        <v>1</v>
      </c>
      <c r="Z21" s="172"/>
      <c r="AA21" s="177"/>
      <c r="AB21" s="178"/>
      <c r="AC21" s="178"/>
      <c r="AD21" s="178"/>
      <c r="AE21" s="178"/>
      <c r="AF21" s="179"/>
      <c r="AG21" s="180">
        <f t="shared" si="1"/>
        <v>0</v>
      </c>
      <c r="AH21" s="172"/>
      <c r="AI21" s="177"/>
      <c r="AJ21" s="178"/>
      <c r="AK21" s="178"/>
      <c r="AL21" s="178"/>
      <c r="AM21" s="178"/>
      <c r="AN21" s="179"/>
      <c r="AO21" s="180">
        <f t="shared" si="2"/>
        <v>0</v>
      </c>
      <c r="AP21" s="172"/>
      <c r="AQ21" s="177"/>
      <c r="AR21" s="178"/>
      <c r="AS21" s="178"/>
      <c r="AT21" s="178"/>
      <c r="AU21" s="178"/>
      <c r="AV21" s="179"/>
      <c r="AW21" s="180">
        <f t="shared" si="3"/>
        <v>0</v>
      </c>
      <c r="AX21" s="76"/>
      <c r="AY21" s="36"/>
      <c r="AZ21" s="76"/>
      <c r="BA21" s="36"/>
      <c r="BB21" s="172"/>
      <c r="BC21" s="177"/>
      <c r="BD21" s="178"/>
      <c r="BE21" s="178"/>
      <c r="BF21" s="178"/>
      <c r="BG21" s="178"/>
      <c r="BH21" s="179"/>
      <c r="BI21" s="180">
        <f t="shared" si="4"/>
        <v>0</v>
      </c>
    </row>
    <row r="22" spans="1:61" ht="12.75" customHeight="1" thickBot="1">
      <c r="A22" s="146">
        <v>17</v>
      </c>
      <c r="B22" s="150">
        <v>17</v>
      </c>
      <c r="C22" s="135" t="s">
        <v>83</v>
      </c>
      <c r="D22" s="121">
        <f t="shared" si="5"/>
        <v>1</v>
      </c>
      <c r="E22" s="75"/>
      <c r="F22" s="155"/>
      <c r="G22" s="156"/>
      <c r="H22" s="156"/>
      <c r="I22" s="158"/>
      <c r="J22" s="156"/>
      <c r="K22" s="197">
        <v>1</v>
      </c>
      <c r="L22" s="156"/>
      <c r="M22" s="157"/>
      <c r="N22" s="164">
        <f t="shared" si="0"/>
        <v>1</v>
      </c>
      <c r="O22" s="75"/>
      <c r="P22" s="155"/>
      <c r="Q22" s="156"/>
      <c r="R22" s="156"/>
      <c r="S22" s="158"/>
      <c r="T22" s="156"/>
      <c r="U22" s="156">
        <v>1</v>
      </c>
      <c r="V22" s="156"/>
      <c r="W22" s="157"/>
      <c r="X22" s="76"/>
      <c r="Y22" s="36"/>
      <c r="Z22" s="172"/>
      <c r="AA22" s="177"/>
      <c r="AB22" s="178"/>
      <c r="AC22" s="178"/>
      <c r="AD22" s="178"/>
      <c r="AE22" s="178"/>
      <c r="AF22" s="179"/>
      <c r="AG22" s="180">
        <f t="shared" si="1"/>
        <v>0</v>
      </c>
      <c r="AH22" s="172"/>
      <c r="AI22" s="177"/>
      <c r="AJ22" s="178"/>
      <c r="AK22" s="178"/>
      <c r="AL22" s="178"/>
      <c r="AM22" s="178"/>
      <c r="AN22" s="179">
        <v>1</v>
      </c>
      <c r="AO22" s="180">
        <f t="shared" si="2"/>
        <v>1</v>
      </c>
      <c r="AP22" s="172"/>
      <c r="AQ22" s="177"/>
      <c r="AR22" s="178"/>
      <c r="AS22" s="178"/>
      <c r="AT22" s="178"/>
      <c r="AU22" s="178"/>
      <c r="AV22" s="179"/>
      <c r="AW22" s="180">
        <f t="shared" si="3"/>
        <v>0</v>
      </c>
      <c r="AX22" s="76"/>
      <c r="AY22" s="36"/>
      <c r="AZ22" s="76"/>
      <c r="BA22" s="36"/>
      <c r="BB22" s="172"/>
      <c r="BC22" s="177"/>
      <c r="BD22" s="178"/>
      <c r="BE22" s="178"/>
      <c r="BF22" s="178"/>
      <c r="BG22" s="178"/>
      <c r="BH22" s="179"/>
      <c r="BI22" s="180">
        <f t="shared" si="4"/>
        <v>0</v>
      </c>
    </row>
    <row r="23" spans="1:61" ht="12.75" customHeight="1" thickBot="1">
      <c r="A23" s="147" t="s">
        <v>64</v>
      </c>
      <c r="B23" s="152" t="s">
        <v>64</v>
      </c>
      <c r="C23" s="137" t="s">
        <v>29</v>
      </c>
      <c r="D23" s="121">
        <f t="shared" si="5"/>
        <v>0</v>
      </c>
      <c r="E23" s="75"/>
      <c r="F23" s="155"/>
      <c r="G23" s="156"/>
      <c r="H23" s="156"/>
      <c r="I23" s="158"/>
      <c r="J23" s="156"/>
      <c r="K23" s="156"/>
      <c r="L23" s="156"/>
      <c r="M23" s="157"/>
      <c r="N23" s="164">
        <f t="shared" si="0"/>
        <v>0</v>
      </c>
      <c r="O23" s="75"/>
      <c r="P23" s="155"/>
      <c r="Q23" s="156"/>
      <c r="R23" s="156"/>
      <c r="S23" s="158"/>
      <c r="T23" s="156"/>
      <c r="U23" s="156"/>
      <c r="V23" s="156"/>
      <c r="W23" s="157"/>
      <c r="X23" s="76"/>
      <c r="Y23" s="36"/>
      <c r="Z23" s="172"/>
      <c r="AA23" s="177"/>
      <c r="AB23" s="178"/>
      <c r="AC23" s="178"/>
      <c r="AD23" s="178"/>
      <c r="AE23" s="178"/>
      <c r="AF23" s="179"/>
      <c r="AG23" s="180">
        <f t="shared" si="1"/>
        <v>0</v>
      </c>
      <c r="AH23" s="172"/>
      <c r="AI23" s="177"/>
      <c r="AJ23" s="178"/>
      <c r="AK23" s="178"/>
      <c r="AL23" s="178"/>
      <c r="AM23" s="178"/>
      <c r="AN23" s="179"/>
      <c r="AO23" s="180">
        <f t="shared" si="2"/>
        <v>0</v>
      </c>
      <c r="AP23" s="172"/>
      <c r="AQ23" s="177"/>
      <c r="AR23" s="178"/>
      <c r="AS23" s="178"/>
      <c r="AT23" s="178"/>
      <c r="AU23" s="178"/>
      <c r="AV23" s="179"/>
      <c r="AW23" s="180">
        <f t="shared" si="3"/>
        <v>0</v>
      </c>
      <c r="AX23" s="76"/>
      <c r="AY23" s="36"/>
      <c r="AZ23" s="76"/>
      <c r="BA23" s="36"/>
      <c r="BB23" s="172"/>
      <c r="BC23" s="177"/>
      <c r="BD23" s="178"/>
      <c r="BE23" s="178"/>
      <c r="BF23" s="178"/>
      <c r="BG23" s="178"/>
      <c r="BH23" s="179"/>
      <c r="BI23" s="180">
        <f t="shared" si="4"/>
        <v>0</v>
      </c>
    </row>
    <row r="24" spans="1:61" ht="12.75" customHeight="1" thickBot="1">
      <c r="A24" s="147" t="s">
        <v>64</v>
      </c>
      <c r="B24" s="152" t="s">
        <v>64</v>
      </c>
      <c r="C24" s="137" t="s">
        <v>144</v>
      </c>
      <c r="D24" s="121">
        <f t="shared" si="5"/>
        <v>0</v>
      </c>
      <c r="E24" s="75"/>
      <c r="F24" s="155"/>
      <c r="G24" s="156"/>
      <c r="H24" s="156"/>
      <c r="I24" s="158"/>
      <c r="J24" s="156"/>
      <c r="K24" s="156"/>
      <c r="L24" s="156"/>
      <c r="M24" s="157"/>
      <c r="N24" s="164">
        <f t="shared" si="0"/>
        <v>0</v>
      </c>
      <c r="O24" s="75"/>
      <c r="P24" s="155"/>
      <c r="Q24" s="156"/>
      <c r="R24" s="156"/>
      <c r="S24" s="158"/>
      <c r="T24" s="156"/>
      <c r="U24" s="156"/>
      <c r="V24" s="156"/>
      <c r="W24" s="157"/>
      <c r="X24" s="76"/>
      <c r="Y24" s="36"/>
      <c r="Z24" s="172"/>
      <c r="AA24" s="177"/>
      <c r="AB24" s="178"/>
      <c r="AC24" s="178"/>
      <c r="AD24" s="178"/>
      <c r="AE24" s="178"/>
      <c r="AF24" s="179"/>
      <c r="AG24" s="180">
        <f t="shared" si="1"/>
        <v>0</v>
      </c>
      <c r="AH24" s="172"/>
      <c r="AI24" s="177"/>
      <c r="AJ24" s="178"/>
      <c r="AK24" s="178"/>
      <c r="AL24" s="178"/>
      <c r="AM24" s="178"/>
      <c r="AN24" s="179"/>
      <c r="AO24" s="180">
        <f t="shared" si="2"/>
        <v>0</v>
      </c>
      <c r="AP24" s="172"/>
      <c r="AQ24" s="177"/>
      <c r="AR24" s="178"/>
      <c r="AS24" s="178"/>
      <c r="AT24" s="178"/>
      <c r="AU24" s="178"/>
      <c r="AV24" s="179"/>
      <c r="AW24" s="180">
        <f t="shared" si="3"/>
        <v>0</v>
      </c>
      <c r="AX24" s="76"/>
      <c r="AY24" s="36"/>
      <c r="AZ24" s="76"/>
      <c r="BA24" s="36"/>
      <c r="BB24" s="172"/>
      <c r="BC24" s="177"/>
      <c r="BD24" s="178"/>
      <c r="BE24" s="178"/>
      <c r="BF24" s="178"/>
      <c r="BG24" s="178"/>
      <c r="BH24" s="179"/>
      <c r="BI24" s="180">
        <f t="shared" si="4"/>
        <v>0</v>
      </c>
    </row>
    <row r="25" spans="1:61" ht="12.75" customHeight="1" thickBot="1">
      <c r="A25" s="147" t="s">
        <v>64</v>
      </c>
      <c r="B25" s="150">
        <v>4</v>
      </c>
      <c r="C25" s="134" t="s">
        <v>30</v>
      </c>
      <c r="D25" s="121">
        <f t="shared" si="5"/>
        <v>0</v>
      </c>
      <c r="E25" s="75"/>
      <c r="F25" s="155"/>
      <c r="G25" s="156"/>
      <c r="H25" s="156"/>
      <c r="I25" s="156"/>
      <c r="J25" s="156"/>
      <c r="K25" s="156"/>
      <c r="L25" s="156"/>
      <c r="M25" s="157"/>
      <c r="N25" s="164">
        <f t="shared" si="0"/>
        <v>0</v>
      </c>
      <c r="O25" s="75"/>
      <c r="P25" s="155"/>
      <c r="Q25" s="156"/>
      <c r="R25" s="156"/>
      <c r="S25" s="158"/>
      <c r="T25" s="156"/>
      <c r="U25" s="156"/>
      <c r="V25" s="156"/>
      <c r="W25" s="157"/>
      <c r="X25" s="76"/>
      <c r="Y25" s="36"/>
      <c r="Z25" s="172"/>
      <c r="AA25" s="177"/>
      <c r="AB25" s="178"/>
      <c r="AC25" s="178"/>
      <c r="AD25" s="178"/>
      <c r="AE25" s="178"/>
      <c r="AF25" s="179"/>
      <c r="AG25" s="180">
        <f t="shared" si="1"/>
        <v>0</v>
      </c>
      <c r="AH25" s="172"/>
      <c r="AI25" s="177"/>
      <c r="AJ25" s="178"/>
      <c r="AK25" s="178"/>
      <c r="AL25" s="178"/>
      <c r="AM25" s="178"/>
      <c r="AN25" s="179"/>
      <c r="AO25" s="180">
        <f t="shared" si="2"/>
        <v>0</v>
      </c>
      <c r="AP25" s="172"/>
      <c r="AQ25" s="177"/>
      <c r="AR25" s="178"/>
      <c r="AS25" s="178"/>
      <c r="AT25" s="178"/>
      <c r="AU25" s="178"/>
      <c r="AV25" s="179"/>
      <c r="AW25" s="180">
        <f t="shared" si="3"/>
        <v>0</v>
      </c>
      <c r="AX25" s="76"/>
      <c r="AY25" s="36"/>
      <c r="AZ25" s="76"/>
      <c r="BA25" s="36"/>
      <c r="BB25" s="172"/>
      <c r="BC25" s="177"/>
      <c r="BD25" s="178"/>
      <c r="BE25" s="178"/>
      <c r="BF25" s="178"/>
      <c r="BG25" s="178"/>
      <c r="BH25" s="179"/>
      <c r="BI25" s="180">
        <f t="shared" si="4"/>
        <v>0</v>
      </c>
    </row>
    <row r="26" spans="1:61" ht="12.75" customHeight="1" thickBot="1">
      <c r="A26" s="147" t="s">
        <v>64</v>
      </c>
      <c r="B26" s="152" t="s">
        <v>64</v>
      </c>
      <c r="C26" s="135" t="s">
        <v>31</v>
      </c>
      <c r="D26" s="121">
        <f t="shared" si="5"/>
        <v>0</v>
      </c>
      <c r="E26" s="75"/>
      <c r="F26" s="155"/>
      <c r="G26" s="156"/>
      <c r="H26" s="156"/>
      <c r="I26" s="158"/>
      <c r="J26" s="156"/>
      <c r="K26" s="156"/>
      <c r="L26" s="156"/>
      <c r="M26" s="157"/>
      <c r="N26" s="164">
        <f t="shared" si="0"/>
        <v>0</v>
      </c>
      <c r="O26" s="75"/>
      <c r="P26" s="155"/>
      <c r="Q26" s="156"/>
      <c r="R26" s="156"/>
      <c r="S26" s="158"/>
      <c r="T26" s="156"/>
      <c r="U26" s="156"/>
      <c r="V26" s="156"/>
      <c r="W26" s="157"/>
      <c r="X26" s="76"/>
      <c r="Y26" s="36"/>
      <c r="Z26" s="172"/>
      <c r="AA26" s="177"/>
      <c r="AB26" s="178"/>
      <c r="AC26" s="178"/>
      <c r="AD26" s="178"/>
      <c r="AE26" s="178"/>
      <c r="AF26" s="179"/>
      <c r="AG26" s="180">
        <f t="shared" si="1"/>
        <v>0</v>
      </c>
      <c r="AH26" s="172"/>
      <c r="AI26" s="177"/>
      <c r="AJ26" s="178"/>
      <c r="AK26" s="178"/>
      <c r="AL26" s="178"/>
      <c r="AM26" s="178"/>
      <c r="AN26" s="179"/>
      <c r="AO26" s="180">
        <f t="shared" si="2"/>
        <v>0</v>
      </c>
      <c r="AP26" s="172"/>
      <c r="AQ26" s="177"/>
      <c r="AR26" s="178"/>
      <c r="AS26" s="178"/>
      <c r="AT26" s="178"/>
      <c r="AU26" s="178"/>
      <c r="AV26" s="179"/>
      <c r="AW26" s="180">
        <f t="shared" si="3"/>
        <v>0</v>
      </c>
      <c r="AX26" s="76"/>
      <c r="AY26" s="36"/>
      <c r="AZ26" s="76"/>
      <c r="BA26" s="36"/>
      <c r="BB26" s="172"/>
      <c r="BC26" s="177"/>
      <c r="BD26" s="178"/>
      <c r="BE26" s="178"/>
      <c r="BF26" s="178"/>
      <c r="BG26" s="178"/>
      <c r="BH26" s="179"/>
      <c r="BI26" s="180">
        <f t="shared" si="4"/>
        <v>0</v>
      </c>
    </row>
    <row r="27" spans="1:61" ht="12.75" customHeight="1" thickBot="1">
      <c r="A27" s="147" t="s">
        <v>64</v>
      </c>
      <c r="B27" s="152" t="s">
        <v>64</v>
      </c>
      <c r="C27" s="135" t="s">
        <v>60</v>
      </c>
      <c r="D27" s="121">
        <f t="shared" si="5"/>
        <v>0</v>
      </c>
      <c r="E27" s="75"/>
      <c r="F27" s="155"/>
      <c r="G27" s="156"/>
      <c r="H27" s="156"/>
      <c r="I27" s="158"/>
      <c r="J27" s="156"/>
      <c r="K27" s="156"/>
      <c r="L27" s="156"/>
      <c r="M27" s="157"/>
      <c r="N27" s="164">
        <f t="shared" si="0"/>
        <v>0</v>
      </c>
      <c r="O27" s="75"/>
      <c r="P27" s="155"/>
      <c r="Q27" s="156"/>
      <c r="R27" s="156"/>
      <c r="S27" s="158"/>
      <c r="T27" s="156"/>
      <c r="U27" s="156"/>
      <c r="V27" s="156"/>
      <c r="W27" s="157"/>
      <c r="X27" s="76"/>
      <c r="Y27" s="36"/>
      <c r="Z27" s="172"/>
      <c r="AA27" s="177"/>
      <c r="AB27" s="178"/>
      <c r="AC27" s="178"/>
      <c r="AD27" s="178"/>
      <c r="AE27" s="178"/>
      <c r="AF27" s="179"/>
      <c r="AG27" s="180">
        <f t="shared" si="1"/>
        <v>0</v>
      </c>
      <c r="AH27" s="172"/>
      <c r="AI27" s="177"/>
      <c r="AJ27" s="178"/>
      <c r="AK27" s="178"/>
      <c r="AL27" s="178"/>
      <c r="AM27" s="178"/>
      <c r="AN27" s="179"/>
      <c r="AO27" s="180">
        <f t="shared" si="2"/>
        <v>0</v>
      </c>
      <c r="AP27" s="172"/>
      <c r="AQ27" s="177"/>
      <c r="AR27" s="178"/>
      <c r="AS27" s="178"/>
      <c r="AT27" s="178"/>
      <c r="AU27" s="178"/>
      <c r="AV27" s="179"/>
      <c r="AW27" s="180">
        <f t="shared" si="3"/>
        <v>0</v>
      </c>
      <c r="AX27" s="76"/>
      <c r="AY27" s="36"/>
      <c r="AZ27" s="76"/>
      <c r="BA27" s="36"/>
      <c r="BB27" s="172"/>
      <c r="BC27" s="177"/>
      <c r="BD27" s="178"/>
      <c r="BE27" s="178"/>
      <c r="BF27" s="178"/>
      <c r="BG27" s="178"/>
      <c r="BH27" s="179"/>
      <c r="BI27" s="180">
        <f t="shared" si="4"/>
        <v>0</v>
      </c>
    </row>
    <row r="28" spans="1:61" ht="12.75" customHeight="1" thickBot="1">
      <c r="A28" s="147" t="s">
        <v>64</v>
      </c>
      <c r="B28" s="152" t="s">
        <v>64</v>
      </c>
      <c r="C28" s="135" t="s">
        <v>68</v>
      </c>
      <c r="D28" s="121">
        <f t="shared" si="5"/>
        <v>0</v>
      </c>
      <c r="E28" s="75"/>
      <c r="F28" s="155"/>
      <c r="G28" s="156"/>
      <c r="H28" s="156"/>
      <c r="I28" s="158"/>
      <c r="J28" s="156"/>
      <c r="K28" s="156"/>
      <c r="L28" s="156"/>
      <c r="M28" s="157"/>
      <c r="N28" s="164">
        <f t="shared" si="0"/>
        <v>0</v>
      </c>
      <c r="O28" s="75"/>
      <c r="P28" s="155"/>
      <c r="Q28" s="156"/>
      <c r="R28" s="156"/>
      <c r="S28" s="158"/>
      <c r="T28" s="156"/>
      <c r="U28" s="156"/>
      <c r="V28" s="156"/>
      <c r="W28" s="157"/>
      <c r="X28" s="76"/>
      <c r="Y28" s="36"/>
      <c r="Z28" s="172"/>
      <c r="AA28" s="177"/>
      <c r="AB28" s="178"/>
      <c r="AC28" s="178"/>
      <c r="AD28" s="178"/>
      <c r="AE28" s="178"/>
      <c r="AF28" s="179"/>
      <c r="AG28" s="180">
        <f t="shared" si="1"/>
        <v>0</v>
      </c>
      <c r="AH28" s="172"/>
      <c r="AI28" s="177"/>
      <c r="AJ28" s="178"/>
      <c r="AK28" s="178"/>
      <c r="AL28" s="178"/>
      <c r="AM28" s="178"/>
      <c r="AN28" s="179"/>
      <c r="AO28" s="180">
        <f t="shared" si="2"/>
        <v>0</v>
      </c>
      <c r="AP28" s="172"/>
      <c r="AQ28" s="177"/>
      <c r="AR28" s="178"/>
      <c r="AS28" s="178"/>
      <c r="AT28" s="178"/>
      <c r="AU28" s="178"/>
      <c r="AV28" s="179"/>
      <c r="AW28" s="180">
        <f t="shared" si="3"/>
        <v>0</v>
      </c>
      <c r="AX28" s="76"/>
      <c r="AY28" s="36"/>
      <c r="AZ28" s="76"/>
      <c r="BA28" s="36"/>
      <c r="BB28" s="172"/>
      <c r="BC28" s="177"/>
      <c r="BD28" s="178"/>
      <c r="BE28" s="178"/>
      <c r="BF28" s="178"/>
      <c r="BG28" s="178"/>
      <c r="BH28" s="179"/>
      <c r="BI28" s="180">
        <f t="shared" si="4"/>
        <v>0</v>
      </c>
    </row>
    <row r="29" spans="1:61" ht="12.75" customHeight="1" thickBot="1">
      <c r="A29" s="147" t="s">
        <v>64</v>
      </c>
      <c r="B29" s="152" t="s">
        <v>64</v>
      </c>
      <c r="C29" s="135" t="s">
        <v>62</v>
      </c>
      <c r="D29" s="121">
        <f t="shared" si="5"/>
        <v>0</v>
      </c>
      <c r="E29" s="75"/>
      <c r="F29" s="155"/>
      <c r="G29" s="156"/>
      <c r="H29" s="156"/>
      <c r="I29" s="158"/>
      <c r="J29" s="156"/>
      <c r="K29" s="156"/>
      <c r="L29" s="156"/>
      <c r="M29" s="157"/>
      <c r="N29" s="164">
        <f t="shared" si="0"/>
        <v>0</v>
      </c>
      <c r="O29" s="75"/>
      <c r="P29" s="155"/>
      <c r="Q29" s="156"/>
      <c r="R29" s="156"/>
      <c r="S29" s="158"/>
      <c r="T29" s="156"/>
      <c r="U29" s="156"/>
      <c r="V29" s="156"/>
      <c r="W29" s="157"/>
      <c r="X29" s="76"/>
      <c r="Y29" s="36"/>
      <c r="Z29" s="172"/>
      <c r="AA29" s="177"/>
      <c r="AB29" s="178"/>
      <c r="AC29" s="178"/>
      <c r="AD29" s="178"/>
      <c r="AE29" s="178"/>
      <c r="AF29" s="179"/>
      <c r="AG29" s="180">
        <f t="shared" si="1"/>
        <v>0</v>
      </c>
      <c r="AH29" s="172"/>
      <c r="AI29" s="177"/>
      <c r="AJ29" s="178"/>
      <c r="AK29" s="178"/>
      <c r="AL29" s="178"/>
      <c r="AM29" s="178"/>
      <c r="AN29" s="179"/>
      <c r="AO29" s="180">
        <f t="shared" si="2"/>
        <v>0</v>
      </c>
      <c r="AP29" s="172"/>
      <c r="AQ29" s="177"/>
      <c r="AR29" s="178"/>
      <c r="AS29" s="178"/>
      <c r="AT29" s="178"/>
      <c r="AU29" s="178"/>
      <c r="AV29" s="179"/>
      <c r="AW29" s="180">
        <f t="shared" si="3"/>
        <v>0</v>
      </c>
      <c r="AX29" s="76"/>
      <c r="AY29" s="36"/>
      <c r="AZ29" s="76"/>
      <c r="BA29" s="36"/>
      <c r="BB29" s="172"/>
      <c r="BC29" s="177"/>
      <c r="BD29" s="178"/>
      <c r="BE29" s="178"/>
      <c r="BF29" s="178"/>
      <c r="BG29" s="178"/>
      <c r="BH29" s="179"/>
      <c r="BI29" s="180">
        <f t="shared" si="4"/>
        <v>0</v>
      </c>
    </row>
    <row r="30" spans="1:61" ht="12.75" customHeight="1" thickBot="1">
      <c r="A30" s="147" t="s">
        <v>64</v>
      </c>
      <c r="B30" s="150">
        <v>16</v>
      </c>
      <c r="C30" s="135" t="s">
        <v>69</v>
      </c>
      <c r="D30" s="121">
        <f t="shared" si="5"/>
        <v>0</v>
      </c>
      <c r="E30" s="75"/>
      <c r="F30" s="155"/>
      <c r="G30" s="156"/>
      <c r="H30" s="156"/>
      <c r="I30" s="158"/>
      <c r="J30" s="156"/>
      <c r="K30" s="156"/>
      <c r="L30" s="156"/>
      <c r="M30" s="157"/>
      <c r="N30" s="164">
        <f t="shared" si="0"/>
        <v>0</v>
      </c>
      <c r="O30" s="75"/>
      <c r="P30" s="155"/>
      <c r="Q30" s="156"/>
      <c r="R30" s="156"/>
      <c r="S30" s="158"/>
      <c r="T30" s="156"/>
      <c r="U30" s="156"/>
      <c r="V30" s="156"/>
      <c r="W30" s="157"/>
      <c r="X30" s="76"/>
      <c r="Y30" s="36"/>
      <c r="Z30" s="172"/>
      <c r="AA30" s="177"/>
      <c r="AB30" s="178"/>
      <c r="AC30" s="178"/>
      <c r="AD30" s="178"/>
      <c r="AE30" s="178"/>
      <c r="AF30" s="179"/>
      <c r="AG30" s="180">
        <f t="shared" si="1"/>
        <v>0</v>
      </c>
      <c r="AH30" s="172"/>
      <c r="AI30" s="177"/>
      <c r="AJ30" s="178"/>
      <c r="AK30" s="178"/>
      <c r="AL30" s="178"/>
      <c r="AM30" s="178"/>
      <c r="AN30" s="179"/>
      <c r="AO30" s="180">
        <f t="shared" si="2"/>
        <v>0</v>
      </c>
      <c r="AP30" s="172"/>
      <c r="AQ30" s="177"/>
      <c r="AR30" s="178"/>
      <c r="AS30" s="178"/>
      <c r="AT30" s="178"/>
      <c r="AU30" s="178"/>
      <c r="AV30" s="179"/>
      <c r="AW30" s="180">
        <f t="shared" si="3"/>
        <v>0</v>
      </c>
      <c r="AX30" s="76"/>
      <c r="AY30" s="36"/>
      <c r="AZ30" s="76"/>
      <c r="BA30" s="36"/>
      <c r="BB30" s="172"/>
      <c r="BC30" s="177"/>
      <c r="BD30" s="178"/>
      <c r="BE30" s="178"/>
      <c r="BF30" s="178"/>
      <c r="BG30" s="178"/>
      <c r="BH30" s="179"/>
      <c r="BI30" s="180">
        <f t="shared" si="4"/>
        <v>0</v>
      </c>
    </row>
    <row r="31" spans="1:61" ht="12.75" customHeight="1" thickBot="1">
      <c r="A31" s="147" t="s">
        <v>64</v>
      </c>
      <c r="B31" s="150">
        <v>18</v>
      </c>
      <c r="C31" s="135" t="s">
        <v>28</v>
      </c>
      <c r="D31" s="121">
        <f t="shared" si="5"/>
        <v>0</v>
      </c>
      <c r="E31" s="75"/>
      <c r="F31" s="155"/>
      <c r="G31" s="156"/>
      <c r="H31" s="156"/>
      <c r="I31" s="158"/>
      <c r="J31" s="156"/>
      <c r="K31" s="156"/>
      <c r="L31" s="156"/>
      <c r="M31" s="157"/>
      <c r="N31" s="164">
        <f t="shared" si="0"/>
        <v>0</v>
      </c>
      <c r="O31" s="75"/>
      <c r="P31" s="155"/>
      <c r="Q31" s="156"/>
      <c r="R31" s="156"/>
      <c r="S31" s="158"/>
      <c r="T31" s="156"/>
      <c r="U31" s="156"/>
      <c r="V31" s="156"/>
      <c r="W31" s="157"/>
      <c r="X31" s="76"/>
      <c r="Y31" s="36"/>
      <c r="Z31" s="172"/>
      <c r="AA31" s="177"/>
      <c r="AB31" s="178"/>
      <c r="AC31" s="178"/>
      <c r="AD31" s="178"/>
      <c r="AE31" s="178"/>
      <c r="AF31" s="179"/>
      <c r="AG31" s="180">
        <f t="shared" si="1"/>
        <v>0</v>
      </c>
      <c r="AH31" s="172"/>
      <c r="AI31" s="177"/>
      <c r="AJ31" s="178"/>
      <c r="AK31" s="178"/>
      <c r="AL31" s="178"/>
      <c r="AM31" s="178"/>
      <c r="AN31" s="179"/>
      <c r="AO31" s="180">
        <f t="shared" si="2"/>
        <v>0</v>
      </c>
      <c r="AP31" s="172"/>
      <c r="AQ31" s="177"/>
      <c r="AR31" s="178"/>
      <c r="AS31" s="178"/>
      <c r="AT31" s="178"/>
      <c r="AU31" s="178"/>
      <c r="AV31" s="179"/>
      <c r="AW31" s="180">
        <f t="shared" si="3"/>
        <v>0</v>
      </c>
      <c r="AX31" s="76"/>
      <c r="AY31" s="36"/>
      <c r="AZ31" s="76"/>
      <c r="BA31" s="36"/>
      <c r="BB31" s="172"/>
      <c r="BC31" s="177"/>
      <c r="BD31" s="178"/>
      <c r="BE31" s="178"/>
      <c r="BF31" s="178"/>
      <c r="BG31" s="178"/>
      <c r="BH31" s="179"/>
      <c r="BI31" s="180">
        <f t="shared" si="4"/>
        <v>0</v>
      </c>
    </row>
    <row r="32" spans="1:61" ht="12.75" customHeight="1" thickBot="1">
      <c r="A32" s="147" t="s">
        <v>64</v>
      </c>
      <c r="B32" s="150">
        <v>18</v>
      </c>
      <c r="C32" s="135" t="s">
        <v>131</v>
      </c>
      <c r="D32" s="121">
        <f t="shared" si="5"/>
        <v>0</v>
      </c>
      <c r="E32" s="75"/>
      <c r="F32" s="155"/>
      <c r="G32" s="156"/>
      <c r="H32" s="156"/>
      <c r="I32" s="158"/>
      <c r="J32" s="156"/>
      <c r="K32" s="156"/>
      <c r="L32" s="156"/>
      <c r="M32" s="157"/>
      <c r="N32" s="164">
        <f t="shared" si="0"/>
        <v>0</v>
      </c>
      <c r="O32" s="75"/>
      <c r="P32" s="155"/>
      <c r="Q32" s="156"/>
      <c r="R32" s="156"/>
      <c r="S32" s="158"/>
      <c r="T32" s="156"/>
      <c r="U32" s="156"/>
      <c r="V32" s="156"/>
      <c r="W32" s="157"/>
      <c r="X32" s="76"/>
      <c r="Y32" s="36"/>
      <c r="Z32" s="172"/>
      <c r="AA32" s="181"/>
      <c r="AB32" s="182"/>
      <c r="AC32" s="182"/>
      <c r="AD32" s="182"/>
      <c r="AE32" s="182"/>
      <c r="AF32" s="183"/>
      <c r="AG32" s="180">
        <f t="shared" si="1"/>
        <v>0</v>
      </c>
      <c r="AH32" s="172"/>
      <c r="AI32" s="181"/>
      <c r="AJ32" s="182"/>
      <c r="AK32" s="182"/>
      <c r="AL32" s="182"/>
      <c r="AM32" s="182"/>
      <c r="AN32" s="183"/>
      <c r="AO32" s="180">
        <f t="shared" si="2"/>
        <v>0</v>
      </c>
      <c r="AP32" s="172"/>
      <c r="AQ32" s="181"/>
      <c r="AR32" s="182"/>
      <c r="AS32" s="182"/>
      <c r="AT32" s="182"/>
      <c r="AU32" s="182"/>
      <c r="AV32" s="183"/>
      <c r="AW32" s="180">
        <f t="shared" si="3"/>
        <v>0</v>
      </c>
      <c r="AX32" s="76"/>
      <c r="AY32" s="36"/>
      <c r="AZ32" s="76"/>
      <c r="BA32" s="36"/>
      <c r="BB32" s="172"/>
      <c r="BC32" s="181"/>
      <c r="BD32" s="182"/>
      <c r="BE32" s="182"/>
      <c r="BF32" s="182"/>
      <c r="BG32" s="182"/>
      <c r="BH32" s="183"/>
      <c r="BI32" s="180">
        <f t="shared" si="4"/>
        <v>0</v>
      </c>
    </row>
    <row r="33" spans="1:61" ht="12.75" customHeight="1" thickBot="1">
      <c r="A33" s="147" t="s">
        <v>64</v>
      </c>
      <c r="B33" s="150">
        <v>21</v>
      </c>
      <c r="C33" s="137" t="s">
        <v>37</v>
      </c>
      <c r="D33" s="121">
        <f t="shared" si="5"/>
        <v>0</v>
      </c>
      <c r="E33" s="75"/>
      <c r="F33" s="155"/>
      <c r="G33" s="156"/>
      <c r="H33" s="156"/>
      <c r="I33" s="158"/>
      <c r="J33" s="156"/>
      <c r="K33" s="156"/>
      <c r="L33" s="156"/>
      <c r="M33" s="157"/>
      <c r="N33" s="164">
        <f t="shared" si="0"/>
        <v>0</v>
      </c>
      <c r="O33" s="75"/>
      <c r="P33" s="155"/>
      <c r="Q33" s="156"/>
      <c r="R33" s="156"/>
      <c r="S33" s="158"/>
      <c r="T33" s="156"/>
      <c r="U33" s="156"/>
      <c r="V33" s="156"/>
      <c r="W33" s="157"/>
      <c r="X33" s="76"/>
      <c r="Y33" s="36"/>
      <c r="Z33" s="172"/>
      <c r="AA33" s="181"/>
      <c r="AB33" s="182"/>
      <c r="AC33" s="182"/>
      <c r="AD33" s="182"/>
      <c r="AE33" s="182"/>
      <c r="AF33" s="183"/>
      <c r="AG33" s="180">
        <f t="shared" si="1"/>
        <v>0</v>
      </c>
      <c r="AH33" s="172"/>
      <c r="AI33" s="181"/>
      <c r="AJ33" s="182"/>
      <c r="AK33" s="182"/>
      <c r="AL33" s="182"/>
      <c r="AM33" s="182"/>
      <c r="AN33" s="183"/>
      <c r="AO33" s="180">
        <f t="shared" si="2"/>
        <v>0</v>
      </c>
      <c r="AP33" s="172"/>
      <c r="AQ33" s="181"/>
      <c r="AR33" s="182"/>
      <c r="AS33" s="182"/>
      <c r="AT33" s="182"/>
      <c r="AU33" s="182"/>
      <c r="AV33" s="183"/>
      <c r="AW33" s="180">
        <f t="shared" si="3"/>
        <v>0</v>
      </c>
      <c r="AX33" s="76"/>
      <c r="AY33" s="36"/>
      <c r="AZ33" s="76"/>
      <c r="BA33" s="36"/>
      <c r="BB33" s="172"/>
      <c r="BC33" s="181"/>
      <c r="BD33" s="182"/>
      <c r="BE33" s="182"/>
      <c r="BF33" s="182"/>
      <c r="BG33" s="182"/>
      <c r="BH33" s="183"/>
      <c r="BI33" s="180">
        <f t="shared" si="4"/>
        <v>0</v>
      </c>
    </row>
    <row r="34" spans="1:61" ht="12.75" customHeight="1" thickBot="1">
      <c r="A34" s="147" t="s">
        <v>64</v>
      </c>
      <c r="B34" s="150">
        <v>14</v>
      </c>
      <c r="C34" s="135" t="s">
        <v>23</v>
      </c>
      <c r="D34" s="121">
        <f t="shared" si="5"/>
        <v>0</v>
      </c>
      <c r="E34" s="75"/>
      <c r="F34" s="155"/>
      <c r="G34" s="156"/>
      <c r="H34" s="156"/>
      <c r="I34" s="156"/>
      <c r="J34" s="156"/>
      <c r="K34" s="156"/>
      <c r="L34" s="156"/>
      <c r="M34" s="157"/>
      <c r="N34" s="164">
        <f t="shared" si="0"/>
        <v>0</v>
      </c>
      <c r="O34" s="75"/>
      <c r="P34" s="155"/>
      <c r="Q34" s="156"/>
      <c r="R34" s="156"/>
      <c r="S34" s="158"/>
      <c r="T34" s="156"/>
      <c r="U34" s="156"/>
      <c r="V34" s="156"/>
      <c r="W34" s="157"/>
      <c r="X34" s="76"/>
      <c r="Y34" s="36"/>
      <c r="Z34" s="172"/>
      <c r="AA34" s="181"/>
      <c r="AB34" s="182"/>
      <c r="AC34" s="182"/>
      <c r="AD34" s="182"/>
      <c r="AE34" s="182"/>
      <c r="AF34" s="188"/>
      <c r="AG34" s="186">
        <f t="shared" si="1"/>
        <v>0</v>
      </c>
      <c r="AH34" s="172"/>
      <c r="AI34" s="181"/>
      <c r="AJ34" s="182"/>
      <c r="AK34" s="182"/>
      <c r="AL34" s="182"/>
      <c r="AM34" s="182"/>
      <c r="AN34" s="188"/>
      <c r="AO34" s="186">
        <f t="shared" si="2"/>
        <v>0</v>
      </c>
      <c r="AP34" s="172"/>
      <c r="AQ34" s="181"/>
      <c r="AR34" s="182"/>
      <c r="AS34" s="182"/>
      <c r="AT34" s="182"/>
      <c r="AU34" s="182"/>
      <c r="AV34" s="188"/>
      <c r="AW34" s="186">
        <f t="shared" si="3"/>
        <v>0</v>
      </c>
      <c r="AX34" s="76"/>
      <c r="AY34" s="36"/>
      <c r="AZ34" s="76"/>
      <c r="BA34" s="36"/>
      <c r="BB34" s="172"/>
      <c r="BC34" s="181"/>
      <c r="BD34" s="182"/>
      <c r="BE34" s="182"/>
      <c r="BF34" s="182"/>
      <c r="BG34" s="182"/>
      <c r="BH34" s="188"/>
      <c r="BI34" s="186">
        <f t="shared" si="4"/>
        <v>0</v>
      </c>
    </row>
    <row r="35" spans="1:61" ht="12.75" customHeight="1" thickBot="1">
      <c r="A35" s="147" t="s">
        <v>64</v>
      </c>
      <c r="B35" s="152" t="s">
        <v>64</v>
      </c>
      <c r="C35" s="135" t="s">
        <v>52</v>
      </c>
      <c r="D35" s="121">
        <f t="shared" si="5"/>
        <v>0</v>
      </c>
      <c r="E35" s="75"/>
      <c r="F35" s="155"/>
      <c r="G35" s="156"/>
      <c r="H35" s="156"/>
      <c r="I35" s="158"/>
      <c r="J35" s="156"/>
      <c r="K35" s="156"/>
      <c r="L35" s="156"/>
      <c r="M35" s="157"/>
      <c r="N35" s="164">
        <f t="shared" si="0"/>
        <v>0</v>
      </c>
      <c r="O35" s="75"/>
      <c r="P35" s="155"/>
      <c r="Q35" s="156"/>
      <c r="R35" s="156"/>
      <c r="S35" s="158"/>
      <c r="T35" s="156"/>
      <c r="U35" s="156"/>
      <c r="V35" s="156"/>
      <c r="W35" s="157"/>
      <c r="X35" s="76"/>
      <c r="Y35" s="36"/>
      <c r="Z35" s="172"/>
      <c r="AA35" s="177"/>
      <c r="AB35" s="178"/>
      <c r="AC35" s="178"/>
      <c r="AD35" s="178"/>
      <c r="AE35" s="178"/>
      <c r="AF35" s="189"/>
      <c r="AG35" s="186">
        <f t="shared" si="1"/>
        <v>0</v>
      </c>
      <c r="AH35" s="172"/>
      <c r="AI35" s="177"/>
      <c r="AJ35" s="178"/>
      <c r="AK35" s="178"/>
      <c r="AL35" s="178"/>
      <c r="AM35" s="178"/>
      <c r="AN35" s="189"/>
      <c r="AO35" s="186">
        <f t="shared" si="2"/>
        <v>0</v>
      </c>
      <c r="AP35" s="172"/>
      <c r="AQ35" s="177"/>
      <c r="AR35" s="178"/>
      <c r="AS35" s="178"/>
      <c r="AT35" s="178"/>
      <c r="AU35" s="178"/>
      <c r="AV35" s="189"/>
      <c r="AW35" s="186">
        <f t="shared" si="3"/>
        <v>0</v>
      </c>
      <c r="AX35" s="76"/>
      <c r="AY35" s="36"/>
      <c r="AZ35" s="76"/>
      <c r="BA35" s="36"/>
      <c r="BB35" s="172"/>
      <c r="BC35" s="177"/>
      <c r="BD35" s="178"/>
      <c r="BE35" s="178"/>
      <c r="BF35" s="178"/>
      <c r="BG35" s="178"/>
      <c r="BH35" s="189"/>
      <c r="BI35" s="186">
        <f t="shared" si="4"/>
        <v>0</v>
      </c>
    </row>
    <row r="36" spans="1:61" ht="15.75" thickBot="1">
      <c r="A36" s="148" t="s">
        <v>64</v>
      </c>
      <c r="B36" s="153" t="s">
        <v>64</v>
      </c>
      <c r="C36" s="143" t="s">
        <v>53</v>
      </c>
      <c r="D36" s="121">
        <f t="shared" si="5"/>
        <v>0</v>
      </c>
      <c r="E36" s="75"/>
      <c r="F36" s="159"/>
      <c r="G36" s="160"/>
      <c r="H36" s="160"/>
      <c r="I36" s="161"/>
      <c r="J36" s="160"/>
      <c r="K36" s="160"/>
      <c r="L36" s="160"/>
      <c r="M36" s="162"/>
      <c r="N36" s="165">
        <f t="shared" si="0"/>
        <v>0</v>
      </c>
      <c r="O36" s="75"/>
      <c r="P36" s="159"/>
      <c r="Q36" s="160"/>
      <c r="R36" s="160"/>
      <c r="S36" s="161"/>
      <c r="T36" s="160"/>
      <c r="U36" s="160"/>
      <c r="V36" s="160"/>
      <c r="W36" s="162"/>
      <c r="X36" s="76"/>
      <c r="Y36" s="44"/>
      <c r="Z36" s="172"/>
      <c r="AA36" s="184"/>
      <c r="AB36" s="185"/>
      <c r="AC36" s="185"/>
      <c r="AD36" s="185"/>
      <c r="AE36" s="185"/>
      <c r="AF36" s="190"/>
      <c r="AG36" s="187">
        <f t="shared" si="1"/>
        <v>0</v>
      </c>
      <c r="AH36" s="172"/>
      <c r="AI36" s="184"/>
      <c r="AJ36" s="185"/>
      <c r="AK36" s="185"/>
      <c r="AL36" s="185"/>
      <c r="AM36" s="185"/>
      <c r="AN36" s="190"/>
      <c r="AO36" s="187">
        <f t="shared" si="2"/>
        <v>0</v>
      </c>
      <c r="AP36" s="172"/>
      <c r="AQ36" s="184"/>
      <c r="AR36" s="185"/>
      <c r="AS36" s="185"/>
      <c r="AT36" s="185"/>
      <c r="AU36" s="185"/>
      <c r="AV36" s="190"/>
      <c r="AW36" s="187">
        <f t="shared" si="3"/>
        <v>0</v>
      </c>
      <c r="AX36" s="76"/>
      <c r="AY36" s="44"/>
      <c r="AZ36" s="76"/>
      <c r="BA36" s="44"/>
      <c r="BB36" s="172"/>
      <c r="BC36" s="184"/>
      <c r="BD36" s="185"/>
      <c r="BE36" s="185"/>
      <c r="BF36" s="185"/>
      <c r="BG36" s="185"/>
      <c r="BH36" s="190"/>
      <c r="BI36" s="187">
        <f t="shared" si="4"/>
        <v>0</v>
      </c>
    </row>
    <row r="37" spans="2:23" ht="15">
      <c r="B37" s="142"/>
      <c r="C37" s="141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42944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13">
    <mergeCell ref="A1:A3"/>
    <mergeCell ref="B1:B3"/>
    <mergeCell ref="D1:D2"/>
    <mergeCell ref="F1:M2"/>
    <mergeCell ref="N1:N3"/>
    <mergeCell ref="P1:W2"/>
    <mergeCell ref="BC1:BI2"/>
    <mergeCell ref="Y1:Y2"/>
    <mergeCell ref="AA1:AG2"/>
    <mergeCell ref="AI1:AO2"/>
    <mergeCell ref="AQ1:AW2"/>
    <mergeCell ref="AY1:AY2"/>
    <mergeCell ref="BA1:BA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S46"/>
  <sheetViews>
    <sheetView zoomScalePageLayoutView="0" workbookViewId="0" topLeftCell="A1">
      <selection activeCell="AW27" sqref="AW27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10" customWidth="1"/>
    <col min="43" max="43" width="9.28125" style="28" customWidth="1"/>
    <col min="44" max="44" width="2.7109375" style="28" customWidth="1"/>
    <col min="45" max="50" width="5.7109375" style="28" customWidth="1"/>
    <col min="51" max="51" width="6.421875" style="28" bestFit="1" customWidth="1"/>
    <col min="52" max="52" width="2.7109375" style="10" customWidth="1"/>
    <col min="53" max="53" width="9.28125" style="28" customWidth="1"/>
    <col min="54" max="54" width="2.7109375" style="10" customWidth="1"/>
    <col min="55" max="55" width="9.28125" style="28" customWidth="1"/>
    <col min="56" max="56" width="2.7109375" style="28" customWidth="1"/>
    <col min="57" max="62" width="5.7109375" style="28" customWidth="1"/>
    <col min="63" max="63" width="6.421875" style="28" bestFit="1" customWidth="1"/>
    <col min="64" max="64" width="2.7109375" style="28" customWidth="1"/>
    <col min="65" max="70" width="5.7109375" style="28" customWidth="1"/>
    <col min="71" max="71" width="6.421875" style="28" bestFit="1" customWidth="1"/>
    <col min="72" max="16384" width="11.421875" style="28" customWidth="1"/>
  </cols>
  <sheetData>
    <row r="1" spans="1:71" ht="12.75" customHeight="1">
      <c r="A1" s="298">
        <v>2017</v>
      </c>
      <c r="B1" s="301">
        <v>2016</v>
      </c>
      <c r="C1" s="103" t="s">
        <v>57</v>
      </c>
      <c r="D1" s="304" t="s">
        <v>0</v>
      </c>
      <c r="E1" s="78"/>
      <c r="F1" s="306" t="s">
        <v>105</v>
      </c>
      <c r="G1" s="306"/>
      <c r="H1" s="306"/>
      <c r="I1" s="306"/>
      <c r="J1" s="306"/>
      <c r="K1" s="306"/>
      <c r="L1" s="306"/>
      <c r="M1" s="307"/>
      <c r="N1" s="312" t="s">
        <v>0</v>
      </c>
      <c r="O1" s="78"/>
      <c r="P1" s="306" t="s">
        <v>123</v>
      </c>
      <c r="Q1" s="306"/>
      <c r="R1" s="306"/>
      <c r="S1" s="306"/>
      <c r="T1" s="306"/>
      <c r="U1" s="306"/>
      <c r="V1" s="306"/>
      <c r="W1" s="307"/>
      <c r="X1" s="76"/>
      <c r="Y1" s="310" t="s">
        <v>89</v>
      </c>
      <c r="Z1" s="166"/>
      <c r="AA1" s="315" t="s">
        <v>219</v>
      </c>
      <c r="AB1" s="316"/>
      <c r="AC1" s="316"/>
      <c r="AD1" s="316"/>
      <c r="AE1" s="316"/>
      <c r="AF1" s="316"/>
      <c r="AG1" s="317"/>
      <c r="AH1" s="166"/>
      <c r="AI1" s="315" t="s">
        <v>271</v>
      </c>
      <c r="AJ1" s="316"/>
      <c r="AK1" s="316"/>
      <c r="AL1" s="316"/>
      <c r="AM1" s="316"/>
      <c r="AN1" s="316"/>
      <c r="AO1" s="317"/>
      <c r="AP1" s="76"/>
      <c r="AQ1" s="310" t="s">
        <v>354</v>
      </c>
      <c r="AR1" s="166"/>
      <c r="AS1" s="315" t="s">
        <v>124</v>
      </c>
      <c r="AT1" s="316"/>
      <c r="AU1" s="316"/>
      <c r="AV1" s="316"/>
      <c r="AW1" s="316"/>
      <c r="AX1" s="316"/>
      <c r="AY1" s="317"/>
      <c r="AZ1" s="76"/>
      <c r="BA1" s="310" t="s">
        <v>337</v>
      </c>
      <c r="BB1" s="76"/>
      <c r="BC1" s="310" t="s">
        <v>342</v>
      </c>
      <c r="BD1" s="166"/>
      <c r="BE1" s="315" t="s">
        <v>344</v>
      </c>
      <c r="BF1" s="316"/>
      <c r="BG1" s="316"/>
      <c r="BH1" s="316"/>
      <c r="BI1" s="316"/>
      <c r="BJ1" s="316"/>
      <c r="BK1" s="317"/>
      <c r="BL1" s="166"/>
      <c r="BM1" s="315" t="s">
        <v>345</v>
      </c>
      <c r="BN1" s="316"/>
      <c r="BO1" s="316"/>
      <c r="BP1" s="316"/>
      <c r="BQ1" s="316"/>
      <c r="BR1" s="316"/>
      <c r="BS1" s="317"/>
    </row>
    <row r="2" spans="1:71" ht="20.25" customHeight="1" thickBot="1">
      <c r="A2" s="299"/>
      <c r="B2" s="302"/>
      <c r="C2" s="104" t="s">
        <v>61</v>
      </c>
      <c r="D2" s="305"/>
      <c r="E2" s="79"/>
      <c r="F2" s="308"/>
      <c r="G2" s="308"/>
      <c r="H2" s="308"/>
      <c r="I2" s="308"/>
      <c r="J2" s="308"/>
      <c r="K2" s="308"/>
      <c r="L2" s="308"/>
      <c r="M2" s="309"/>
      <c r="N2" s="313"/>
      <c r="O2" s="79"/>
      <c r="P2" s="308"/>
      <c r="Q2" s="308"/>
      <c r="R2" s="308"/>
      <c r="S2" s="308"/>
      <c r="T2" s="308"/>
      <c r="U2" s="308"/>
      <c r="V2" s="308"/>
      <c r="W2" s="309"/>
      <c r="X2" s="76"/>
      <c r="Y2" s="311"/>
      <c r="Z2" s="77"/>
      <c r="AA2" s="318"/>
      <c r="AB2" s="319"/>
      <c r="AC2" s="319"/>
      <c r="AD2" s="319"/>
      <c r="AE2" s="319"/>
      <c r="AF2" s="319"/>
      <c r="AG2" s="320"/>
      <c r="AH2" s="77"/>
      <c r="AI2" s="318"/>
      <c r="AJ2" s="319"/>
      <c r="AK2" s="319"/>
      <c r="AL2" s="319"/>
      <c r="AM2" s="319"/>
      <c r="AN2" s="319"/>
      <c r="AO2" s="320"/>
      <c r="AP2" s="76"/>
      <c r="AQ2" s="311"/>
      <c r="AR2" s="77"/>
      <c r="AS2" s="318"/>
      <c r="AT2" s="319"/>
      <c r="AU2" s="319"/>
      <c r="AV2" s="319"/>
      <c r="AW2" s="319"/>
      <c r="AX2" s="319"/>
      <c r="AY2" s="320"/>
      <c r="AZ2" s="76"/>
      <c r="BA2" s="311"/>
      <c r="BB2" s="76"/>
      <c r="BC2" s="311"/>
      <c r="BD2" s="77"/>
      <c r="BE2" s="318"/>
      <c r="BF2" s="319"/>
      <c r="BG2" s="319"/>
      <c r="BH2" s="319"/>
      <c r="BI2" s="319"/>
      <c r="BJ2" s="319"/>
      <c r="BK2" s="320"/>
      <c r="BL2" s="77"/>
      <c r="BM2" s="318"/>
      <c r="BN2" s="319"/>
      <c r="BO2" s="319"/>
      <c r="BP2" s="319"/>
      <c r="BQ2" s="319"/>
      <c r="BR2" s="319"/>
      <c r="BS2" s="320"/>
    </row>
    <row r="3" spans="1:71" ht="13.5" customHeight="1" thickBot="1">
      <c r="A3" s="300"/>
      <c r="B3" s="303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4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7"/>
      <c r="AA3" s="168" t="s">
        <v>17</v>
      </c>
      <c r="AB3" s="169" t="s">
        <v>18</v>
      </c>
      <c r="AC3" s="169" t="s">
        <v>19</v>
      </c>
      <c r="AD3" s="169" t="s">
        <v>20</v>
      </c>
      <c r="AE3" s="170" t="s">
        <v>220</v>
      </c>
      <c r="AF3" s="170" t="s">
        <v>221</v>
      </c>
      <c r="AG3" s="171" t="s">
        <v>0</v>
      </c>
      <c r="AH3" s="167"/>
      <c r="AI3" s="168" t="s">
        <v>17</v>
      </c>
      <c r="AJ3" s="169" t="s">
        <v>18</v>
      </c>
      <c r="AK3" s="169" t="s">
        <v>19</v>
      </c>
      <c r="AL3" s="169" t="s">
        <v>20</v>
      </c>
      <c r="AM3" s="170" t="s">
        <v>220</v>
      </c>
      <c r="AN3" s="170" t="s">
        <v>221</v>
      </c>
      <c r="AO3" s="171" t="s">
        <v>0</v>
      </c>
      <c r="AP3" s="76"/>
      <c r="AQ3" s="42" t="s">
        <v>0</v>
      </c>
      <c r="AR3" s="167"/>
      <c r="AS3" s="168" t="s">
        <v>17</v>
      </c>
      <c r="AT3" s="169" t="s">
        <v>18</v>
      </c>
      <c r="AU3" s="169" t="s">
        <v>19</v>
      </c>
      <c r="AV3" s="169" t="s">
        <v>20</v>
      </c>
      <c r="AW3" s="170" t="s">
        <v>220</v>
      </c>
      <c r="AX3" s="170" t="s">
        <v>221</v>
      </c>
      <c r="AY3" s="171" t="s">
        <v>0</v>
      </c>
      <c r="AZ3" s="76"/>
      <c r="BA3" s="42" t="s">
        <v>0</v>
      </c>
      <c r="BB3" s="76"/>
      <c r="BC3" s="42" t="s">
        <v>0</v>
      </c>
      <c r="BD3" s="167"/>
      <c r="BE3" s="168" t="s">
        <v>17</v>
      </c>
      <c r="BF3" s="169" t="s">
        <v>18</v>
      </c>
      <c r="BG3" s="169" t="s">
        <v>19</v>
      </c>
      <c r="BH3" s="169" t="s">
        <v>20</v>
      </c>
      <c r="BI3" s="170" t="s">
        <v>220</v>
      </c>
      <c r="BJ3" s="170" t="s">
        <v>221</v>
      </c>
      <c r="BK3" s="171" t="s">
        <v>0</v>
      </c>
      <c r="BL3" s="167"/>
      <c r="BM3" s="168" t="s">
        <v>17</v>
      </c>
      <c r="BN3" s="169" t="s">
        <v>18</v>
      </c>
      <c r="BO3" s="169" t="s">
        <v>19</v>
      </c>
      <c r="BP3" s="169" t="s">
        <v>20</v>
      </c>
      <c r="BQ3" s="170" t="s">
        <v>220</v>
      </c>
      <c r="BR3" s="170" t="s">
        <v>221</v>
      </c>
      <c r="BS3" s="171" t="s">
        <v>0</v>
      </c>
    </row>
    <row r="4" spans="1:71" ht="12.75" customHeight="1" thickBot="1">
      <c r="A4" s="144">
        <v>1</v>
      </c>
      <c r="B4" s="149">
        <v>2</v>
      </c>
      <c r="C4" s="133" t="s">
        <v>34</v>
      </c>
      <c r="D4" s="121">
        <f aca="true" t="shared" si="0" ref="D4:D36">SUM(Y4+AG4+AO4+AQ4+AY4+BA4+BC4+BK4+BS4)</f>
        <v>505</v>
      </c>
      <c r="E4" s="75"/>
      <c r="F4" s="198">
        <v>10</v>
      </c>
      <c r="G4" s="196">
        <v>1</v>
      </c>
      <c r="H4" s="196">
        <v>4</v>
      </c>
      <c r="I4" s="196">
        <v>1</v>
      </c>
      <c r="J4" s="196">
        <v>1</v>
      </c>
      <c r="K4" s="196">
        <v>1</v>
      </c>
      <c r="L4" s="196">
        <v>1</v>
      </c>
      <c r="M4" s="70"/>
      <c r="N4" s="163">
        <f aca="true" t="shared" si="1" ref="N4:N36">SUM(F4:M4)</f>
        <v>19</v>
      </c>
      <c r="O4" s="75"/>
      <c r="P4" s="154">
        <v>153</v>
      </c>
      <c r="Q4" s="68">
        <v>66</v>
      </c>
      <c r="R4" s="68">
        <v>39</v>
      </c>
      <c r="S4" s="69">
        <v>68</v>
      </c>
      <c r="T4" s="68">
        <v>14</v>
      </c>
      <c r="U4" s="68">
        <v>34</v>
      </c>
      <c r="V4" s="68">
        <v>2</v>
      </c>
      <c r="W4" s="70"/>
      <c r="X4" s="76"/>
      <c r="Y4" s="40">
        <v>5</v>
      </c>
      <c r="Z4" s="172"/>
      <c r="AA4" s="173">
        <v>45</v>
      </c>
      <c r="AB4" s="174">
        <v>15</v>
      </c>
      <c r="AC4" s="174">
        <v>2</v>
      </c>
      <c r="AD4" s="174"/>
      <c r="AE4" s="174">
        <v>1</v>
      </c>
      <c r="AF4" s="175">
        <v>6</v>
      </c>
      <c r="AG4" s="176">
        <f aca="true" t="shared" si="2" ref="AG4:AG36">SUM(AA4:AF4)</f>
        <v>69</v>
      </c>
      <c r="AH4" s="172"/>
      <c r="AI4" s="173">
        <v>43</v>
      </c>
      <c r="AJ4" s="174">
        <v>20</v>
      </c>
      <c r="AK4" s="174">
        <v>11</v>
      </c>
      <c r="AL4" s="174">
        <v>20</v>
      </c>
      <c r="AM4" s="174">
        <v>2</v>
      </c>
      <c r="AN4" s="175">
        <v>8</v>
      </c>
      <c r="AO4" s="176">
        <f aca="true" t="shared" si="3" ref="AO4:AO36">SUM(AI4:AN4)</f>
        <v>104</v>
      </c>
      <c r="AP4" s="76"/>
      <c r="AQ4" s="40">
        <v>80</v>
      </c>
      <c r="AR4" s="172"/>
      <c r="AS4" s="173">
        <v>24</v>
      </c>
      <c r="AT4" s="174">
        <v>1</v>
      </c>
      <c r="AU4" s="174">
        <v>1</v>
      </c>
      <c r="AV4" s="174">
        <v>8</v>
      </c>
      <c r="AW4" s="174">
        <v>1</v>
      </c>
      <c r="AX4" s="175">
        <v>1</v>
      </c>
      <c r="AY4" s="176">
        <f aca="true" t="shared" si="4" ref="AY4:AY36">SUM(AS4:AX4)</f>
        <v>36</v>
      </c>
      <c r="AZ4" s="76"/>
      <c r="BA4" s="40">
        <v>60</v>
      </c>
      <c r="BB4" s="76"/>
      <c r="BC4" s="40">
        <v>75</v>
      </c>
      <c r="BD4" s="172"/>
      <c r="BE4" s="173"/>
      <c r="BF4" s="174"/>
      <c r="BG4" s="174"/>
      <c r="BH4" s="174"/>
      <c r="BI4" s="174"/>
      <c r="BJ4" s="175"/>
      <c r="BK4" s="176">
        <f aca="true" t="shared" si="5" ref="BK4:BK36">SUM(BE4:BJ4)</f>
        <v>0</v>
      </c>
      <c r="BL4" s="172"/>
      <c r="BM4" s="173">
        <v>34</v>
      </c>
      <c r="BN4" s="174">
        <v>20</v>
      </c>
      <c r="BO4" s="174">
        <v>3</v>
      </c>
      <c r="BP4" s="174">
        <v>10</v>
      </c>
      <c r="BQ4" s="174">
        <v>1</v>
      </c>
      <c r="BR4" s="175">
        <v>8</v>
      </c>
      <c r="BS4" s="176">
        <f aca="true" t="shared" si="6" ref="BS4:BS36">SUM(BM4:BR4)</f>
        <v>76</v>
      </c>
    </row>
    <row r="5" spans="1:71" ht="12.75" customHeight="1" thickBot="1">
      <c r="A5" s="145">
        <v>2</v>
      </c>
      <c r="B5" s="150">
        <v>1</v>
      </c>
      <c r="C5" s="134" t="s">
        <v>65</v>
      </c>
      <c r="D5" s="121">
        <f t="shared" si="0"/>
        <v>308</v>
      </c>
      <c r="E5" s="75"/>
      <c r="F5" s="199">
        <v>1</v>
      </c>
      <c r="G5" s="197">
        <v>1</v>
      </c>
      <c r="H5" s="197">
        <v>6</v>
      </c>
      <c r="I5" s="156"/>
      <c r="J5" s="197">
        <v>4</v>
      </c>
      <c r="K5" s="156"/>
      <c r="L5" s="156"/>
      <c r="M5" s="157"/>
      <c r="N5" s="164">
        <f t="shared" si="1"/>
        <v>12</v>
      </c>
      <c r="O5" s="75"/>
      <c r="P5" s="155">
        <v>18</v>
      </c>
      <c r="Q5" s="156">
        <v>1</v>
      </c>
      <c r="R5" s="156">
        <v>110</v>
      </c>
      <c r="S5" s="158"/>
      <c r="T5" s="156">
        <v>129</v>
      </c>
      <c r="U5" s="156"/>
      <c r="V5" s="156"/>
      <c r="W5" s="157"/>
      <c r="X5" s="76"/>
      <c r="Y5" s="36">
        <v>22</v>
      </c>
      <c r="Z5" s="172"/>
      <c r="AA5" s="177">
        <v>6</v>
      </c>
      <c r="AB5" s="178">
        <v>1</v>
      </c>
      <c r="AC5" s="178">
        <v>23</v>
      </c>
      <c r="AD5" s="178"/>
      <c r="AE5" s="178">
        <v>17</v>
      </c>
      <c r="AF5" s="179"/>
      <c r="AG5" s="180">
        <f t="shared" si="2"/>
        <v>47</v>
      </c>
      <c r="AH5" s="172"/>
      <c r="AI5" s="177">
        <v>8</v>
      </c>
      <c r="AJ5" s="178"/>
      <c r="AK5" s="178">
        <v>37</v>
      </c>
      <c r="AL5" s="178"/>
      <c r="AM5" s="178">
        <v>16</v>
      </c>
      <c r="AN5" s="179"/>
      <c r="AO5" s="180">
        <f t="shared" si="3"/>
        <v>61</v>
      </c>
      <c r="AP5" s="76"/>
      <c r="AQ5" s="36">
        <v>50</v>
      </c>
      <c r="AR5" s="172"/>
      <c r="AS5" s="177">
        <v>1</v>
      </c>
      <c r="AT5" s="178"/>
      <c r="AU5" s="178">
        <v>16</v>
      </c>
      <c r="AV5" s="178"/>
      <c r="AW5" s="178">
        <v>16</v>
      </c>
      <c r="AX5" s="179"/>
      <c r="AY5" s="180">
        <f t="shared" si="4"/>
        <v>33</v>
      </c>
      <c r="AZ5" s="76"/>
      <c r="BA5" s="36">
        <v>40</v>
      </c>
      <c r="BB5" s="76"/>
      <c r="BC5" s="36">
        <v>10</v>
      </c>
      <c r="BD5" s="172"/>
      <c r="BE5" s="177"/>
      <c r="BF5" s="178"/>
      <c r="BG5" s="178">
        <v>10</v>
      </c>
      <c r="BH5" s="178"/>
      <c r="BI5" s="178"/>
      <c r="BJ5" s="179"/>
      <c r="BK5" s="180">
        <f t="shared" si="5"/>
        <v>10</v>
      </c>
      <c r="BL5" s="172"/>
      <c r="BM5" s="177">
        <v>1</v>
      </c>
      <c r="BN5" s="178"/>
      <c r="BO5" s="178">
        <v>2</v>
      </c>
      <c r="BP5" s="178"/>
      <c r="BQ5" s="178">
        <v>32</v>
      </c>
      <c r="BR5" s="179"/>
      <c r="BS5" s="180">
        <f t="shared" si="6"/>
        <v>35</v>
      </c>
    </row>
    <row r="6" spans="1:71" ht="12.75" customHeight="1" thickBot="1">
      <c r="A6" s="145">
        <v>3</v>
      </c>
      <c r="B6" s="150">
        <v>3</v>
      </c>
      <c r="C6" s="134" t="s">
        <v>70</v>
      </c>
      <c r="D6" s="121">
        <f t="shared" si="0"/>
        <v>261</v>
      </c>
      <c r="E6" s="75"/>
      <c r="F6" s="199">
        <v>5</v>
      </c>
      <c r="G6" s="197">
        <v>1</v>
      </c>
      <c r="H6" s="197">
        <v>3</v>
      </c>
      <c r="I6" s="156"/>
      <c r="J6" s="197">
        <v>3</v>
      </c>
      <c r="K6" s="156"/>
      <c r="L6" s="156"/>
      <c r="M6" s="157"/>
      <c r="N6" s="164">
        <f t="shared" si="1"/>
        <v>12</v>
      </c>
      <c r="O6" s="75"/>
      <c r="P6" s="155">
        <v>16</v>
      </c>
      <c r="Q6" s="156">
        <v>15</v>
      </c>
      <c r="R6" s="156">
        <v>16</v>
      </c>
      <c r="S6" s="158"/>
      <c r="T6" s="156">
        <v>139</v>
      </c>
      <c r="U6" s="156"/>
      <c r="V6" s="156"/>
      <c r="W6" s="157"/>
      <c r="X6" s="76"/>
      <c r="Y6" s="36">
        <v>5</v>
      </c>
      <c r="Z6" s="172"/>
      <c r="AA6" s="177">
        <v>2</v>
      </c>
      <c r="AB6" s="178"/>
      <c r="AC6" s="178">
        <v>1</v>
      </c>
      <c r="AD6" s="178"/>
      <c r="AE6" s="178">
        <v>9</v>
      </c>
      <c r="AF6" s="179"/>
      <c r="AG6" s="180">
        <f t="shared" si="2"/>
        <v>12</v>
      </c>
      <c r="AH6" s="172"/>
      <c r="AI6" s="177">
        <v>14</v>
      </c>
      <c r="AJ6" s="178">
        <v>15</v>
      </c>
      <c r="AK6" s="178">
        <v>11</v>
      </c>
      <c r="AL6" s="178"/>
      <c r="AM6" s="178">
        <v>4</v>
      </c>
      <c r="AN6" s="179"/>
      <c r="AO6" s="180">
        <f t="shared" si="3"/>
        <v>44</v>
      </c>
      <c r="AP6" s="76"/>
      <c r="AQ6" s="36">
        <v>50</v>
      </c>
      <c r="AR6" s="172"/>
      <c r="AS6" s="177">
        <v>1</v>
      </c>
      <c r="AT6" s="178"/>
      <c r="AU6" s="178">
        <v>1</v>
      </c>
      <c r="AV6" s="178"/>
      <c r="AW6" s="178">
        <v>12</v>
      </c>
      <c r="AX6" s="179"/>
      <c r="AY6" s="180">
        <f t="shared" si="4"/>
        <v>14</v>
      </c>
      <c r="AZ6" s="76"/>
      <c r="BA6" s="36">
        <v>20</v>
      </c>
      <c r="BB6" s="76"/>
      <c r="BC6" s="36">
        <v>50</v>
      </c>
      <c r="BD6" s="172"/>
      <c r="BE6" s="177"/>
      <c r="BF6" s="178"/>
      <c r="BG6" s="178"/>
      <c r="BH6" s="178"/>
      <c r="BI6" s="178">
        <v>60</v>
      </c>
      <c r="BJ6" s="179"/>
      <c r="BK6" s="180">
        <f t="shared" si="5"/>
        <v>60</v>
      </c>
      <c r="BL6" s="172"/>
      <c r="BM6" s="177">
        <v>3</v>
      </c>
      <c r="BN6" s="178"/>
      <c r="BO6" s="178">
        <v>1</v>
      </c>
      <c r="BP6" s="178"/>
      <c r="BQ6" s="178">
        <v>2</v>
      </c>
      <c r="BR6" s="179"/>
      <c r="BS6" s="180">
        <f t="shared" si="6"/>
        <v>6</v>
      </c>
    </row>
    <row r="7" spans="1:71" ht="12.75" customHeight="1" thickBot="1">
      <c r="A7" s="145">
        <v>4</v>
      </c>
      <c r="B7" s="150">
        <v>6</v>
      </c>
      <c r="C7" s="135" t="s">
        <v>370</v>
      </c>
      <c r="D7" s="121">
        <f t="shared" si="0"/>
        <v>124</v>
      </c>
      <c r="E7" s="75"/>
      <c r="F7" s="199">
        <v>1</v>
      </c>
      <c r="G7" s="156"/>
      <c r="H7" s="197">
        <v>1</v>
      </c>
      <c r="I7" s="156"/>
      <c r="J7" s="197">
        <v>1</v>
      </c>
      <c r="K7" s="197">
        <v>1</v>
      </c>
      <c r="L7" s="156"/>
      <c r="M7" s="157"/>
      <c r="N7" s="164">
        <f t="shared" si="1"/>
        <v>4</v>
      </c>
      <c r="O7" s="75"/>
      <c r="P7" s="155"/>
      <c r="Q7" s="156"/>
      <c r="R7" s="156">
        <v>3</v>
      </c>
      <c r="S7" s="158"/>
      <c r="T7" s="156">
        <v>109</v>
      </c>
      <c r="U7" s="156">
        <v>1</v>
      </c>
      <c r="V7" s="156"/>
      <c r="W7" s="157"/>
      <c r="X7" s="76"/>
      <c r="Y7" s="36">
        <v>9</v>
      </c>
      <c r="Z7" s="172"/>
      <c r="AA7" s="177"/>
      <c r="AB7" s="178"/>
      <c r="AC7" s="178">
        <v>1</v>
      </c>
      <c r="AD7" s="178"/>
      <c r="AE7" s="178">
        <v>1</v>
      </c>
      <c r="AF7" s="179"/>
      <c r="AG7" s="180">
        <f t="shared" si="2"/>
        <v>2</v>
      </c>
      <c r="AH7" s="172"/>
      <c r="AI7" s="177"/>
      <c r="AJ7" s="178"/>
      <c r="AK7" s="178">
        <v>1</v>
      </c>
      <c r="AL7" s="178"/>
      <c r="AM7" s="178">
        <v>23</v>
      </c>
      <c r="AN7" s="179">
        <v>1</v>
      </c>
      <c r="AO7" s="180">
        <f t="shared" si="3"/>
        <v>25</v>
      </c>
      <c r="AP7" s="76"/>
      <c r="AQ7" s="36">
        <v>10</v>
      </c>
      <c r="AR7" s="172"/>
      <c r="AS7" s="177"/>
      <c r="AT7" s="178"/>
      <c r="AU7" s="178"/>
      <c r="AV7" s="178"/>
      <c r="AW7" s="178">
        <v>30</v>
      </c>
      <c r="AX7" s="179"/>
      <c r="AY7" s="180">
        <f t="shared" si="4"/>
        <v>30</v>
      </c>
      <c r="AZ7" s="76"/>
      <c r="BA7" s="36">
        <v>20</v>
      </c>
      <c r="BB7" s="76"/>
      <c r="BC7" s="36">
        <v>10</v>
      </c>
      <c r="BD7" s="172"/>
      <c r="BE7" s="177"/>
      <c r="BF7" s="178"/>
      <c r="BG7" s="178"/>
      <c r="BH7" s="178"/>
      <c r="BI7" s="178"/>
      <c r="BJ7" s="179"/>
      <c r="BK7" s="180">
        <f t="shared" si="5"/>
        <v>0</v>
      </c>
      <c r="BL7" s="172"/>
      <c r="BM7" s="177"/>
      <c r="BN7" s="178"/>
      <c r="BO7" s="178">
        <v>1</v>
      </c>
      <c r="BP7" s="178"/>
      <c r="BQ7" s="178">
        <v>17</v>
      </c>
      <c r="BR7" s="179"/>
      <c r="BS7" s="180">
        <f t="shared" si="6"/>
        <v>18</v>
      </c>
    </row>
    <row r="8" spans="1:71" ht="12.75" customHeight="1" thickBot="1">
      <c r="A8" s="145">
        <v>5</v>
      </c>
      <c r="B8" s="150">
        <v>5</v>
      </c>
      <c r="C8" s="134" t="s">
        <v>24</v>
      </c>
      <c r="D8" s="121">
        <f t="shared" si="0"/>
        <v>98</v>
      </c>
      <c r="E8" s="75"/>
      <c r="F8" s="155"/>
      <c r="G8" s="156"/>
      <c r="H8" s="156"/>
      <c r="I8" s="156"/>
      <c r="J8" s="197">
        <v>1</v>
      </c>
      <c r="K8" s="156"/>
      <c r="L8" s="197">
        <v>1</v>
      </c>
      <c r="M8" s="157"/>
      <c r="N8" s="164">
        <f t="shared" si="1"/>
        <v>2</v>
      </c>
      <c r="O8" s="75"/>
      <c r="P8" s="155"/>
      <c r="Q8" s="156"/>
      <c r="R8" s="156"/>
      <c r="S8" s="158"/>
      <c r="T8" s="156">
        <v>96</v>
      </c>
      <c r="U8" s="156"/>
      <c r="V8" s="156">
        <v>2</v>
      </c>
      <c r="W8" s="157"/>
      <c r="X8" s="76"/>
      <c r="Y8" s="36">
        <v>4</v>
      </c>
      <c r="Z8" s="172"/>
      <c r="AA8" s="177"/>
      <c r="AB8" s="178"/>
      <c r="AC8" s="178"/>
      <c r="AD8" s="178"/>
      <c r="AE8" s="178">
        <v>20</v>
      </c>
      <c r="AF8" s="179"/>
      <c r="AG8" s="180">
        <f t="shared" si="2"/>
        <v>20</v>
      </c>
      <c r="AH8" s="172"/>
      <c r="AI8" s="177"/>
      <c r="AJ8" s="178"/>
      <c r="AK8" s="178"/>
      <c r="AL8" s="178"/>
      <c r="AM8" s="178">
        <v>12</v>
      </c>
      <c r="AN8" s="179"/>
      <c r="AO8" s="180">
        <f t="shared" si="3"/>
        <v>12</v>
      </c>
      <c r="AP8" s="76"/>
      <c r="AQ8" s="36">
        <v>10</v>
      </c>
      <c r="AR8" s="172"/>
      <c r="AS8" s="177"/>
      <c r="AT8" s="178"/>
      <c r="AU8" s="178"/>
      <c r="AV8" s="178"/>
      <c r="AW8" s="178">
        <v>20</v>
      </c>
      <c r="AX8" s="179"/>
      <c r="AY8" s="180">
        <f t="shared" si="4"/>
        <v>20</v>
      </c>
      <c r="AZ8" s="76"/>
      <c r="BA8" s="36">
        <v>20</v>
      </c>
      <c r="BB8" s="76"/>
      <c r="BC8" s="36"/>
      <c r="BD8" s="172"/>
      <c r="BE8" s="177"/>
      <c r="BF8" s="178"/>
      <c r="BG8" s="178"/>
      <c r="BH8" s="178"/>
      <c r="BI8" s="178">
        <v>10</v>
      </c>
      <c r="BJ8" s="179"/>
      <c r="BK8" s="180">
        <f t="shared" si="5"/>
        <v>10</v>
      </c>
      <c r="BL8" s="172"/>
      <c r="BM8" s="177"/>
      <c r="BN8" s="178"/>
      <c r="BO8" s="178"/>
      <c r="BP8" s="178"/>
      <c r="BQ8" s="178">
        <v>2</v>
      </c>
      <c r="BR8" s="179"/>
      <c r="BS8" s="180">
        <f t="shared" si="6"/>
        <v>2</v>
      </c>
    </row>
    <row r="9" spans="1:71" ht="12.75" customHeight="1" thickBot="1">
      <c r="A9" s="145">
        <v>6</v>
      </c>
      <c r="B9" s="150">
        <v>8</v>
      </c>
      <c r="C9" s="134" t="s">
        <v>22</v>
      </c>
      <c r="D9" s="121">
        <f t="shared" si="0"/>
        <v>85</v>
      </c>
      <c r="E9" s="75"/>
      <c r="F9" s="199">
        <v>2</v>
      </c>
      <c r="G9" s="156"/>
      <c r="H9" s="197">
        <v>3</v>
      </c>
      <c r="I9" s="156"/>
      <c r="J9" s="197">
        <v>2</v>
      </c>
      <c r="K9" s="156"/>
      <c r="L9" s="197">
        <v>1</v>
      </c>
      <c r="M9" s="157"/>
      <c r="N9" s="164">
        <f t="shared" si="1"/>
        <v>8</v>
      </c>
      <c r="O9" s="75"/>
      <c r="P9" s="155"/>
      <c r="Q9" s="156"/>
      <c r="R9" s="156">
        <v>70</v>
      </c>
      <c r="S9" s="158"/>
      <c r="T9" s="156">
        <v>2</v>
      </c>
      <c r="U9" s="156"/>
      <c r="V9" s="156">
        <v>1</v>
      </c>
      <c r="W9" s="157"/>
      <c r="X9" s="76"/>
      <c r="Y9" s="36">
        <v>3</v>
      </c>
      <c r="Z9" s="172"/>
      <c r="AA9" s="177"/>
      <c r="AB9" s="178"/>
      <c r="AC9" s="178">
        <v>1</v>
      </c>
      <c r="AD9" s="178"/>
      <c r="AE9" s="178"/>
      <c r="AF9" s="179"/>
      <c r="AG9" s="180">
        <f t="shared" si="2"/>
        <v>1</v>
      </c>
      <c r="AH9" s="172"/>
      <c r="AI9" s="177">
        <v>1</v>
      </c>
      <c r="AJ9" s="178"/>
      <c r="AK9" s="178">
        <v>1</v>
      </c>
      <c r="AL9" s="178"/>
      <c r="AM9" s="178"/>
      <c r="AN9" s="179"/>
      <c r="AO9" s="180">
        <f t="shared" si="3"/>
        <v>2</v>
      </c>
      <c r="AP9" s="76"/>
      <c r="AQ9" s="36"/>
      <c r="AR9" s="172"/>
      <c r="AS9" s="177"/>
      <c r="AT9" s="178"/>
      <c r="AU9" s="178">
        <v>8</v>
      </c>
      <c r="AV9" s="178"/>
      <c r="AW9" s="178"/>
      <c r="AX9" s="179"/>
      <c r="AY9" s="180">
        <f t="shared" si="4"/>
        <v>8</v>
      </c>
      <c r="AZ9" s="76"/>
      <c r="BA9" s="36">
        <v>20</v>
      </c>
      <c r="BB9" s="76"/>
      <c r="BC9" s="36">
        <v>10</v>
      </c>
      <c r="BD9" s="172"/>
      <c r="BE9" s="177"/>
      <c r="BF9" s="178"/>
      <c r="BG9" s="178">
        <v>40</v>
      </c>
      <c r="BH9" s="178"/>
      <c r="BI9" s="178"/>
      <c r="BJ9" s="179"/>
      <c r="BK9" s="180">
        <f t="shared" si="5"/>
        <v>40</v>
      </c>
      <c r="BL9" s="172"/>
      <c r="BM9" s="177"/>
      <c r="BN9" s="178"/>
      <c r="BO9" s="178">
        <v>1</v>
      </c>
      <c r="BP9" s="178"/>
      <c r="BQ9" s="178"/>
      <c r="BR9" s="179"/>
      <c r="BS9" s="180">
        <f t="shared" si="6"/>
        <v>1</v>
      </c>
    </row>
    <row r="10" spans="1:71" ht="12.75" customHeight="1" thickBot="1">
      <c r="A10" s="145">
        <v>7</v>
      </c>
      <c r="B10" s="150">
        <v>10</v>
      </c>
      <c r="C10" s="134" t="s">
        <v>84</v>
      </c>
      <c r="D10" s="121">
        <f t="shared" si="0"/>
        <v>84</v>
      </c>
      <c r="E10" s="75"/>
      <c r="F10" s="199">
        <v>3</v>
      </c>
      <c r="G10" s="156"/>
      <c r="H10" s="156"/>
      <c r="I10" s="156"/>
      <c r="J10" s="197">
        <v>1</v>
      </c>
      <c r="K10" s="197">
        <v>1</v>
      </c>
      <c r="L10" s="156"/>
      <c r="M10" s="157"/>
      <c r="N10" s="164">
        <f t="shared" si="1"/>
        <v>5</v>
      </c>
      <c r="O10" s="75"/>
      <c r="P10" s="155">
        <v>16</v>
      </c>
      <c r="Q10" s="156"/>
      <c r="R10" s="156"/>
      <c r="S10" s="158"/>
      <c r="T10" s="156">
        <v>3</v>
      </c>
      <c r="U10" s="156">
        <v>55</v>
      </c>
      <c r="V10" s="156"/>
      <c r="W10" s="157"/>
      <c r="X10" s="76"/>
      <c r="Y10" s="36">
        <v>2</v>
      </c>
      <c r="Z10" s="172"/>
      <c r="AA10" s="177"/>
      <c r="AB10" s="178"/>
      <c r="AC10" s="178"/>
      <c r="AD10" s="178"/>
      <c r="AE10" s="178">
        <v>1</v>
      </c>
      <c r="AF10" s="179">
        <v>8</v>
      </c>
      <c r="AG10" s="180">
        <f t="shared" si="2"/>
        <v>9</v>
      </c>
      <c r="AH10" s="172"/>
      <c r="AI10" s="177">
        <v>1</v>
      </c>
      <c r="AJ10" s="178"/>
      <c r="AK10" s="178"/>
      <c r="AL10" s="178"/>
      <c r="AM10" s="178">
        <v>1</v>
      </c>
      <c r="AN10" s="179">
        <v>15</v>
      </c>
      <c r="AO10" s="180">
        <f t="shared" si="3"/>
        <v>17</v>
      </c>
      <c r="AP10" s="76"/>
      <c r="AQ10" s="36">
        <v>10</v>
      </c>
      <c r="AR10" s="172"/>
      <c r="AS10" s="177"/>
      <c r="AT10" s="178"/>
      <c r="AU10" s="178"/>
      <c r="AV10" s="178"/>
      <c r="AW10" s="178"/>
      <c r="AX10" s="179">
        <v>1</v>
      </c>
      <c r="AY10" s="180">
        <f t="shared" si="4"/>
        <v>1</v>
      </c>
      <c r="AZ10" s="76"/>
      <c r="BA10" s="36">
        <v>20</v>
      </c>
      <c r="BB10" s="76"/>
      <c r="BC10" s="36">
        <v>10</v>
      </c>
      <c r="BD10" s="172"/>
      <c r="BE10" s="177"/>
      <c r="BF10" s="178"/>
      <c r="BG10" s="178"/>
      <c r="BH10" s="178"/>
      <c r="BI10" s="178"/>
      <c r="BJ10" s="179"/>
      <c r="BK10" s="180">
        <f t="shared" si="5"/>
        <v>0</v>
      </c>
      <c r="BL10" s="172"/>
      <c r="BM10" s="177">
        <v>15</v>
      </c>
      <c r="BN10" s="178"/>
      <c r="BO10" s="178"/>
      <c r="BP10" s="178"/>
      <c r="BQ10" s="178"/>
      <c r="BR10" s="179"/>
      <c r="BS10" s="180">
        <f t="shared" si="6"/>
        <v>15</v>
      </c>
    </row>
    <row r="11" spans="1:71" ht="12.75" customHeight="1" thickBot="1">
      <c r="A11" s="145">
        <v>8</v>
      </c>
      <c r="B11" s="150">
        <v>15</v>
      </c>
      <c r="C11" s="135" t="s">
        <v>21</v>
      </c>
      <c r="D11" s="121">
        <f t="shared" si="0"/>
        <v>75</v>
      </c>
      <c r="E11" s="75"/>
      <c r="F11" s="155"/>
      <c r="G11" s="156"/>
      <c r="H11" s="197">
        <v>1</v>
      </c>
      <c r="I11" s="158"/>
      <c r="J11" s="197">
        <v>1</v>
      </c>
      <c r="K11" s="156"/>
      <c r="L11" s="156"/>
      <c r="M11" s="157"/>
      <c r="N11" s="164">
        <f t="shared" si="1"/>
        <v>2</v>
      </c>
      <c r="O11" s="75"/>
      <c r="P11" s="155"/>
      <c r="Q11" s="156"/>
      <c r="R11" s="156">
        <v>18</v>
      </c>
      <c r="S11" s="158"/>
      <c r="T11" s="156">
        <v>57</v>
      </c>
      <c r="U11" s="156"/>
      <c r="V11" s="156"/>
      <c r="W11" s="157"/>
      <c r="X11" s="76"/>
      <c r="Y11" s="36"/>
      <c r="Z11" s="172"/>
      <c r="AA11" s="177"/>
      <c r="AB11" s="178"/>
      <c r="AC11" s="178"/>
      <c r="AD11" s="178"/>
      <c r="AE11" s="178">
        <v>10</v>
      </c>
      <c r="AF11" s="179"/>
      <c r="AG11" s="180">
        <f t="shared" si="2"/>
        <v>10</v>
      </c>
      <c r="AH11" s="172"/>
      <c r="AI11" s="177"/>
      <c r="AJ11" s="178"/>
      <c r="AK11" s="178">
        <v>6</v>
      </c>
      <c r="AL11" s="178"/>
      <c r="AM11" s="178">
        <v>15</v>
      </c>
      <c r="AN11" s="179"/>
      <c r="AO11" s="180">
        <f t="shared" si="3"/>
        <v>21</v>
      </c>
      <c r="AP11" s="76"/>
      <c r="AQ11" s="36">
        <v>20</v>
      </c>
      <c r="AR11" s="172"/>
      <c r="AS11" s="177"/>
      <c r="AT11" s="178"/>
      <c r="AU11" s="178">
        <v>1</v>
      </c>
      <c r="AV11" s="178"/>
      <c r="AW11" s="178">
        <v>1</v>
      </c>
      <c r="AX11" s="179"/>
      <c r="AY11" s="180">
        <f t="shared" si="4"/>
        <v>2</v>
      </c>
      <c r="AZ11" s="76"/>
      <c r="BA11" s="36">
        <v>20</v>
      </c>
      <c r="BB11" s="76"/>
      <c r="BC11" s="36"/>
      <c r="BD11" s="172"/>
      <c r="BE11" s="177"/>
      <c r="BF11" s="178"/>
      <c r="BG11" s="178"/>
      <c r="BH11" s="178"/>
      <c r="BI11" s="178"/>
      <c r="BJ11" s="179"/>
      <c r="BK11" s="180">
        <f t="shared" si="5"/>
        <v>0</v>
      </c>
      <c r="BL11" s="172"/>
      <c r="BM11" s="177"/>
      <c r="BN11" s="178"/>
      <c r="BO11" s="178">
        <v>1</v>
      </c>
      <c r="BP11" s="178"/>
      <c r="BQ11" s="178">
        <v>1</v>
      </c>
      <c r="BR11" s="179"/>
      <c r="BS11" s="180">
        <f t="shared" si="6"/>
        <v>2</v>
      </c>
    </row>
    <row r="12" spans="1:71" ht="12.75" customHeight="1" thickBot="1">
      <c r="A12" s="145">
        <v>9</v>
      </c>
      <c r="B12" s="150">
        <v>7</v>
      </c>
      <c r="C12" s="135" t="s">
        <v>32</v>
      </c>
      <c r="D12" s="121">
        <f t="shared" si="0"/>
        <v>54</v>
      </c>
      <c r="E12" s="75"/>
      <c r="F12" s="155"/>
      <c r="G12" s="156"/>
      <c r="H12" s="156"/>
      <c r="I12" s="156"/>
      <c r="J12" s="156"/>
      <c r="K12" s="197">
        <v>1</v>
      </c>
      <c r="L12" s="156"/>
      <c r="M12" s="157"/>
      <c r="N12" s="164">
        <f t="shared" si="1"/>
        <v>1</v>
      </c>
      <c r="O12" s="75"/>
      <c r="P12" s="155"/>
      <c r="Q12" s="156"/>
      <c r="R12" s="156"/>
      <c r="S12" s="158"/>
      <c r="T12" s="156">
        <v>2</v>
      </c>
      <c r="U12" s="156">
        <v>52</v>
      </c>
      <c r="V12" s="156"/>
      <c r="W12" s="157"/>
      <c r="X12" s="76"/>
      <c r="Y12" s="36"/>
      <c r="Z12" s="172"/>
      <c r="AA12" s="177"/>
      <c r="AB12" s="178"/>
      <c r="AC12" s="178"/>
      <c r="AD12" s="178"/>
      <c r="AE12" s="178"/>
      <c r="AF12" s="179">
        <v>10</v>
      </c>
      <c r="AG12" s="180">
        <f t="shared" si="2"/>
        <v>10</v>
      </c>
      <c r="AH12" s="172"/>
      <c r="AI12" s="177"/>
      <c r="AJ12" s="178"/>
      <c r="AK12" s="178"/>
      <c r="AL12" s="178"/>
      <c r="AM12" s="178">
        <v>2</v>
      </c>
      <c r="AN12" s="179">
        <v>10</v>
      </c>
      <c r="AO12" s="180">
        <f t="shared" si="3"/>
        <v>12</v>
      </c>
      <c r="AP12" s="76"/>
      <c r="AQ12" s="36">
        <v>10</v>
      </c>
      <c r="AR12" s="172"/>
      <c r="AS12" s="177"/>
      <c r="AT12" s="178"/>
      <c r="AU12" s="178"/>
      <c r="AV12" s="178"/>
      <c r="AW12" s="178"/>
      <c r="AX12" s="179">
        <v>1</v>
      </c>
      <c r="AY12" s="180">
        <f t="shared" si="4"/>
        <v>1</v>
      </c>
      <c r="AZ12" s="76"/>
      <c r="BA12" s="36">
        <v>20</v>
      </c>
      <c r="BB12" s="76"/>
      <c r="BC12" s="36"/>
      <c r="BD12" s="172"/>
      <c r="BE12" s="177"/>
      <c r="BF12" s="178"/>
      <c r="BG12" s="178"/>
      <c r="BH12" s="178"/>
      <c r="BI12" s="178"/>
      <c r="BJ12" s="179"/>
      <c r="BK12" s="180">
        <f t="shared" si="5"/>
        <v>0</v>
      </c>
      <c r="BL12" s="172"/>
      <c r="BM12" s="177"/>
      <c r="BN12" s="178"/>
      <c r="BO12" s="178"/>
      <c r="BP12" s="178"/>
      <c r="BQ12" s="178"/>
      <c r="BR12" s="179">
        <v>1</v>
      </c>
      <c r="BS12" s="180">
        <f t="shared" si="6"/>
        <v>1</v>
      </c>
    </row>
    <row r="13" spans="1:71" ht="12.75" customHeight="1" thickBot="1">
      <c r="A13" s="145">
        <v>10</v>
      </c>
      <c r="B13" s="150">
        <v>20</v>
      </c>
      <c r="C13" s="135" t="s">
        <v>26</v>
      </c>
      <c r="D13" s="121">
        <f t="shared" si="0"/>
        <v>46</v>
      </c>
      <c r="E13" s="75"/>
      <c r="F13" s="199">
        <v>1</v>
      </c>
      <c r="G13" s="156"/>
      <c r="H13" s="156"/>
      <c r="I13" s="197">
        <v>1</v>
      </c>
      <c r="J13" s="197">
        <v>2</v>
      </c>
      <c r="K13" s="197">
        <v>1</v>
      </c>
      <c r="L13" s="156"/>
      <c r="M13" s="157"/>
      <c r="N13" s="164">
        <f t="shared" si="1"/>
        <v>5</v>
      </c>
      <c r="O13" s="75"/>
      <c r="P13" s="155">
        <v>27</v>
      </c>
      <c r="Q13" s="156"/>
      <c r="R13" s="156"/>
      <c r="S13" s="158">
        <v>11</v>
      </c>
      <c r="T13" s="156">
        <v>4</v>
      </c>
      <c r="U13" s="156">
        <v>3</v>
      </c>
      <c r="V13" s="156"/>
      <c r="W13" s="157"/>
      <c r="X13" s="76"/>
      <c r="Y13" s="36">
        <v>3</v>
      </c>
      <c r="Z13" s="172"/>
      <c r="AA13" s="177">
        <v>10</v>
      </c>
      <c r="AB13" s="178"/>
      <c r="AC13" s="178"/>
      <c r="AD13" s="178"/>
      <c r="AE13" s="178"/>
      <c r="AF13" s="179"/>
      <c r="AG13" s="180">
        <f t="shared" si="2"/>
        <v>10</v>
      </c>
      <c r="AH13" s="172"/>
      <c r="AI13" s="177">
        <v>1</v>
      </c>
      <c r="AJ13" s="178"/>
      <c r="AK13" s="178"/>
      <c r="AL13" s="178">
        <v>10</v>
      </c>
      <c r="AM13" s="178">
        <v>2</v>
      </c>
      <c r="AN13" s="179">
        <v>1</v>
      </c>
      <c r="AO13" s="180">
        <f t="shared" si="3"/>
        <v>14</v>
      </c>
      <c r="AP13" s="76"/>
      <c r="AQ13" s="36">
        <v>10</v>
      </c>
      <c r="AR13" s="172"/>
      <c r="AS13" s="177">
        <v>1</v>
      </c>
      <c r="AT13" s="178"/>
      <c r="AU13" s="178"/>
      <c r="AV13" s="178"/>
      <c r="AW13" s="178"/>
      <c r="AX13" s="179"/>
      <c r="AY13" s="180">
        <f t="shared" si="4"/>
        <v>1</v>
      </c>
      <c r="AZ13" s="76"/>
      <c r="BA13" s="36"/>
      <c r="BB13" s="76"/>
      <c r="BC13" s="36"/>
      <c r="BD13" s="172"/>
      <c r="BE13" s="177"/>
      <c r="BF13" s="178"/>
      <c r="BG13" s="178"/>
      <c r="BH13" s="178"/>
      <c r="BI13" s="178"/>
      <c r="BJ13" s="179"/>
      <c r="BK13" s="180">
        <f t="shared" si="5"/>
        <v>0</v>
      </c>
      <c r="BL13" s="172"/>
      <c r="BM13" s="177">
        <v>6</v>
      </c>
      <c r="BN13" s="178"/>
      <c r="BO13" s="178"/>
      <c r="BP13" s="178">
        <v>1</v>
      </c>
      <c r="BQ13" s="178"/>
      <c r="BR13" s="179">
        <v>1</v>
      </c>
      <c r="BS13" s="180">
        <f t="shared" si="6"/>
        <v>8</v>
      </c>
    </row>
    <row r="14" spans="1:71" ht="12.75" customHeight="1" thickBot="1">
      <c r="A14" s="145">
        <v>11</v>
      </c>
      <c r="B14" s="150">
        <v>9</v>
      </c>
      <c r="C14" s="134" t="s">
        <v>27</v>
      </c>
      <c r="D14" s="121">
        <f t="shared" si="0"/>
        <v>43</v>
      </c>
      <c r="E14" s="75"/>
      <c r="F14" s="155"/>
      <c r="G14" s="156"/>
      <c r="H14" s="197">
        <v>3</v>
      </c>
      <c r="I14" s="197">
        <v>1</v>
      </c>
      <c r="J14" s="156"/>
      <c r="K14" s="156"/>
      <c r="L14" s="156"/>
      <c r="M14" s="157"/>
      <c r="N14" s="164">
        <f t="shared" si="1"/>
        <v>4</v>
      </c>
      <c r="O14" s="75"/>
      <c r="P14" s="155">
        <v>1</v>
      </c>
      <c r="Q14" s="156"/>
      <c r="R14" s="156">
        <v>21</v>
      </c>
      <c r="S14" s="158">
        <v>27</v>
      </c>
      <c r="T14" s="156">
        <v>1</v>
      </c>
      <c r="U14" s="156"/>
      <c r="V14" s="156"/>
      <c r="W14" s="157"/>
      <c r="X14" s="76"/>
      <c r="Y14" s="36">
        <v>4</v>
      </c>
      <c r="Z14" s="172"/>
      <c r="AA14" s="177"/>
      <c r="AB14" s="178"/>
      <c r="AC14" s="178"/>
      <c r="AD14" s="178">
        <v>10</v>
      </c>
      <c r="AE14" s="178"/>
      <c r="AF14" s="179"/>
      <c r="AG14" s="180">
        <f t="shared" si="2"/>
        <v>10</v>
      </c>
      <c r="AH14" s="172"/>
      <c r="AI14" s="177"/>
      <c r="AJ14" s="178"/>
      <c r="AK14" s="178">
        <v>2</v>
      </c>
      <c r="AL14" s="178">
        <v>15</v>
      </c>
      <c r="AM14" s="178">
        <v>1</v>
      </c>
      <c r="AN14" s="179"/>
      <c r="AO14" s="180">
        <f t="shared" si="3"/>
        <v>18</v>
      </c>
      <c r="AP14" s="76"/>
      <c r="AQ14" s="36"/>
      <c r="AR14" s="172"/>
      <c r="AS14" s="177"/>
      <c r="AT14" s="178"/>
      <c r="AU14" s="178"/>
      <c r="AV14" s="178"/>
      <c r="AW14" s="178"/>
      <c r="AX14" s="179"/>
      <c r="AY14" s="180">
        <f t="shared" si="4"/>
        <v>0</v>
      </c>
      <c r="AZ14" s="76"/>
      <c r="BA14" s="36"/>
      <c r="BB14" s="76"/>
      <c r="BC14" s="36">
        <v>10</v>
      </c>
      <c r="BD14" s="172"/>
      <c r="BE14" s="177"/>
      <c r="BF14" s="178"/>
      <c r="BG14" s="178"/>
      <c r="BH14" s="178"/>
      <c r="BI14" s="178"/>
      <c r="BJ14" s="179"/>
      <c r="BK14" s="180">
        <f t="shared" si="5"/>
        <v>0</v>
      </c>
      <c r="BL14" s="172"/>
      <c r="BM14" s="177"/>
      <c r="BN14" s="178"/>
      <c r="BO14" s="178"/>
      <c r="BP14" s="178">
        <v>1</v>
      </c>
      <c r="BQ14" s="178"/>
      <c r="BR14" s="179"/>
      <c r="BS14" s="180">
        <f t="shared" si="6"/>
        <v>1</v>
      </c>
    </row>
    <row r="15" spans="1:71" ht="12.75" customHeight="1" thickBot="1">
      <c r="A15" s="146">
        <v>12</v>
      </c>
      <c r="B15" s="152" t="s">
        <v>64</v>
      </c>
      <c r="C15" s="135" t="s">
        <v>36</v>
      </c>
      <c r="D15" s="121">
        <f t="shared" si="0"/>
        <v>32</v>
      </c>
      <c r="E15" s="75"/>
      <c r="F15" s="155"/>
      <c r="G15" s="156"/>
      <c r="H15" s="156"/>
      <c r="I15" s="158"/>
      <c r="J15" s="156"/>
      <c r="K15" s="197">
        <v>1</v>
      </c>
      <c r="L15" s="156"/>
      <c r="M15" s="157"/>
      <c r="N15" s="164">
        <f t="shared" si="1"/>
        <v>1</v>
      </c>
      <c r="O15" s="75"/>
      <c r="P15" s="155"/>
      <c r="Q15" s="156"/>
      <c r="R15" s="156"/>
      <c r="S15" s="158"/>
      <c r="T15" s="156"/>
      <c r="U15" s="156">
        <v>32</v>
      </c>
      <c r="V15" s="156"/>
      <c r="W15" s="157"/>
      <c r="X15" s="76"/>
      <c r="Y15" s="36">
        <v>1</v>
      </c>
      <c r="Z15" s="172"/>
      <c r="AA15" s="177"/>
      <c r="AB15" s="178"/>
      <c r="AC15" s="178"/>
      <c r="AD15" s="178"/>
      <c r="AE15" s="178"/>
      <c r="AF15" s="179"/>
      <c r="AG15" s="180">
        <f t="shared" si="2"/>
        <v>0</v>
      </c>
      <c r="AH15" s="172"/>
      <c r="AI15" s="177"/>
      <c r="AJ15" s="178"/>
      <c r="AK15" s="178"/>
      <c r="AL15" s="178"/>
      <c r="AM15" s="178"/>
      <c r="AN15" s="179">
        <v>20</v>
      </c>
      <c r="AO15" s="180">
        <f t="shared" si="3"/>
        <v>20</v>
      </c>
      <c r="AP15" s="76"/>
      <c r="AQ15" s="36">
        <v>10</v>
      </c>
      <c r="AR15" s="172"/>
      <c r="AS15" s="177"/>
      <c r="AT15" s="178"/>
      <c r="AU15" s="178"/>
      <c r="AV15" s="178"/>
      <c r="AW15" s="178"/>
      <c r="AX15" s="179">
        <v>1</v>
      </c>
      <c r="AY15" s="180">
        <f t="shared" si="4"/>
        <v>1</v>
      </c>
      <c r="AZ15" s="76"/>
      <c r="BA15" s="36"/>
      <c r="BB15" s="76"/>
      <c r="BC15" s="36"/>
      <c r="BD15" s="172"/>
      <c r="BE15" s="177"/>
      <c r="BF15" s="178"/>
      <c r="BG15" s="178"/>
      <c r="BH15" s="178"/>
      <c r="BI15" s="178"/>
      <c r="BJ15" s="179"/>
      <c r="BK15" s="180">
        <f t="shared" si="5"/>
        <v>0</v>
      </c>
      <c r="BL15" s="172"/>
      <c r="BM15" s="177"/>
      <c r="BN15" s="178"/>
      <c r="BO15" s="178"/>
      <c r="BP15" s="178"/>
      <c r="BQ15" s="178"/>
      <c r="BR15" s="179"/>
      <c r="BS15" s="180">
        <f t="shared" si="6"/>
        <v>0</v>
      </c>
    </row>
    <row r="16" spans="1:71" ht="12.75" customHeight="1" thickBot="1">
      <c r="A16" s="146">
        <v>13</v>
      </c>
      <c r="B16" s="150">
        <v>21</v>
      </c>
      <c r="C16" s="135" t="s">
        <v>63</v>
      </c>
      <c r="D16" s="121">
        <f t="shared" si="0"/>
        <v>25</v>
      </c>
      <c r="E16" s="75"/>
      <c r="F16" s="155"/>
      <c r="G16" s="156"/>
      <c r="H16" s="197">
        <v>1</v>
      </c>
      <c r="I16" s="197">
        <v>1</v>
      </c>
      <c r="J16" s="156"/>
      <c r="K16" s="156"/>
      <c r="L16" s="156"/>
      <c r="M16" s="157"/>
      <c r="N16" s="164">
        <f t="shared" si="1"/>
        <v>2</v>
      </c>
      <c r="O16" s="75"/>
      <c r="P16" s="155"/>
      <c r="Q16" s="156"/>
      <c r="R16" s="156">
        <v>8</v>
      </c>
      <c r="S16" s="158">
        <v>22</v>
      </c>
      <c r="T16" s="156"/>
      <c r="U16" s="156"/>
      <c r="V16" s="156"/>
      <c r="W16" s="157"/>
      <c r="X16" s="76"/>
      <c r="Y16" s="36"/>
      <c r="Z16" s="172"/>
      <c r="AA16" s="177"/>
      <c r="AB16" s="178"/>
      <c r="AC16" s="178">
        <v>1</v>
      </c>
      <c r="AD16" s="178">
        <v>8</v>
      </c>
      <c r="AE16" s="178"/>
      <c r="AF16" s="179"/>
      <c r="AG16" s="180">
        <f t="shared" si="2"/>
        <v>9</v>
      </c>
      <c r="AH16" s="172"/>
      <c r="AI16" s="177"/>
      <c r="AJ16" s="178"/>
      <c r="AK16" s="178">
        <v>1</v>
      </c>
      <c r="AL16" s="178">
        <v>6</v>
      </c>
      <c r="AM16" s="178"/>
      <c r="AN16" s="179"/>
      <c r="AO16" s="180">
        <f t="shared" si="3"/>
        <v>7</v>
      </c>
      <c r="AP16" s="76"/>
      <c r="AQ16" s="36"/>
      <c r="AR16" s="172"/>
      <c r="AS16" s="177"/>
      <c r="AT16" s="178"/>
      <c r="AU16" s="178"/>
      <c r="AV16" s="178"/>
      <c r="AW16" s="178"/>
      <c r="AX16" s="179"/>
      <c r="AY16" s="180">
        <f t="shared" si="4"/>
        <v>0</v>
      </c>
      <c r="AZ16" s="76"/>
      <c r="BA16" s="36"/>
      <c r="BB16" s="76"/>
      <c r="BC16" s="36"/>
      <c r="BD16" s="172"/>
      <c r="BE16" s="177"/>
      <c r="BF16" s="178"/>
      <c r="BG16" s="178"/>
      <c r="BH16" s="178"/>
      <c r="BI16" s="178"/>
      <c r="BJ16" s="179"/>
      <c r="BK16" s="180">
        <f t="shared" si="5"/>
        <v>0</v>
      </c>
      <c r="BL16" s="172"/>
      <c r="BM16" s="177"/>
      <c r="BN16" s="178"/>
      <c r="BO16" s="178">
        <v>1</v>
      </c>
      <c r="BP16" s="178">
        <v>8</v>
      </c>
      <c r="BQ16" s="178"/>
      <c r="BR16" s="179"/>
      <c r="BS16" s="180">
        <f t="shared" si="6"/>
        <v>9</v>
      </c>
    </row>
    <row r="17" spans="1:71" ht="12.75" customHeight="1" thickBot="1">
      <c r="A17" s="146">
        <v>14</v>
      </c>
      <c r="B17" s="151">
        <v>24</v>
      </c>
      <c r="C17" s="134" t="s">
        <v>33</v>
      </c>
      <c r="D17" s="121">
        <f t="shared" si="0"/>
        <v>24</v>
      </c>
      <c r="E17" s="75"/>
      <c r="F17" s="155"/>
      <c r="G17" s="197">
        <v>2</v>
      </c>
      <c r="H17" s="156"/>
      <c r="I17" s="197">
        <v>1</v>
      </c>
      <c r="J17" s="156"/>
      <c r="K17" s="156"/>
      <c r="L17" s="156"/>
      <c r="M17" s="157"/>
      <c r="N17" s="164">
        <f t="shared" si="1"/>
        <v>3</v>
      </c>
      <c r="O17" s="75"/>
      <c r="P17" s="155"/>
      <c r="Q17" s="156">
        <v>23</v>
      </c>
      <c r="R17" s="156"/>
      <c r="S17" s="158">
        <v>1</v>
      </c>
      <c r="T17" s="156"/>
      <c r="U17" s="156"/>
      <c r="V17" s="156"/>
      <c r="W17" s="157"/>
      <c r="X17" s="76"/>
      <c r="Y17" s="36">
        <v>1</v>
      </c>
      <c r="Z17" s="172"/>
      <c r="AA17" s="177"/>
      <c r="AB17" s="178"/>
      <c r="AC17" s="178"/>
      <c r="AD17" s="178"/>
      <c r="AE17" s="178"/>
      <c r="AF17" s="179"/>
      <c r="AG17" s="180">
        <f t="shared" si="2"/>
        <v>0</v>
      </c>
      <c r="AH17" s="172"/>
      <c r="AI17" s="177"/>
      <c r="AJ17" s="178"/>
      <c r="AK17" s="178"/>
      <c r="AL17" s="178"/>
      <c r="AM17" s="178"/>
      <c r="AN17" s="179"/>
      <c r="AO17" s="180">
        <f t="shared" si="3"/>
        <v>0</v>
      </c>
      <c r="AP17" s="76"/>
      <c r="AQ17" s="36"/>
      <c r="AR17" s="172"/>
      <c r="AS17" s="177"/>
      <c r="AT17" s="178"/>
      <c r="AU17" s="178"/>
      <c r="AV17" s="178"/>
      <c r="AW17" s="178"/>
      <c r="AX17" s="179"/>
      <c r="AY17" s="180">
        <f t="shared" si="4"/>
        <v>0</v>
      </c>
      <c r="AZ17" s="76"/>
      <c r="BA17" s="36"/>
      <c r="BB17" s="76"/>
      <c r="BC17" s="36"/>
      <c r="BD17" s="172"/>
      <c r="BE17" s="177"/>
      <c r="BF17" s="178"/>
      <c r="BG17" s="178"/>
      <c r="BH17" s="178"/>
      <c r="BI17" s="178"/>
      <c r="BJ17" s="179"/>
      <c r="BK17" s="180">
        <f t="shared" si="5"/>
        <v>0</v>
      </c>
      <c r="BL17" s="172"/>
      <c r="BM17" s="177"/>
      <c r="BN17" s="178">
        <v>23</v>
      </c>
      <c r="BO17" s="178"/>
      <c r="BP17" s="178"/>
      <c r="BQ17" s="178"/>
      <c r="BR17" s="179"/>
      <c r="BS17" s="180">
        <f t="shared" si="6"/>
        <v>23</v>
      </c>
    </row>
    <row r="18" spans="1:71" ht="12.75" customHeight="1" thickBot="1">
      <c r="A18" s="146">
        <v>15</v>
      </c>
      <c r="B18" s="150">
        <v>13</v>
      </c>
      <c r="C18" s="134" t="s">
        <v>25</v>
      </c>
      <c r="D18" s="121">
        <f t="shared" si="0"/>
        <v>21</v>
      </c>
      <c r="E18" s="75"/>
      <c r="F18" s="199">
        <v>2</v>
      </c>
      <c r="G18" s="156"/>
      <c r="H18" s="156"/>
      <c r="I18" s="156"/>
      <c r="J18" s="156"/>
      <c r="K18" s="197">
        <v>1</v>
      </c>
      <c r="L18" s="156"/>
      <c r="M18" s="157"/>
      <c r="N18" s="164">
        <f t="shared" si="1"/>
        <v>3</v>
      </c>
      <c r="O18" s="75"/>
      <c r="P18" s="155">
        <v>17</v>
      </c>
      <c r="Q18" s="156"/>
      <c r="R18" s="156"/>
      <c r="S18" s="158"/>
      <c r="T18" s="156">
        <v>2</v>
      </c>
      <c r="U18" s="156">
        <v>1</v>
      </c>
      <c r="V18" s="156"/>
      <c r="W18" s="157"/>
      <c r="X18" s="76"/>
      <c r="Y18" s="36"/>
      <c r="Z18" s="172"/>
      <c r="AA18" s="177"/>
      <c r="AB18" s="178"/>
      <c r="AC18" s="178"/>
      <c r="AD18" s="178"/>
      <c r="AE18" s="178"/>
      <c r="AF18" s="179"/>
      <c r="AG18" s="180">
        <f t="shared" si="2"/>
        <v>0</v>
      </c>
      <c r="AH18" s="172"/>
      <c r="AI18" s="177">
        <v>7</v>
      </c>
      <c r="AJ18" s="178"/>
      <c r="AK18" s="178"/>
      <c r="AL18" s="178"/>
      <c r="AM18" s="178">
        <v>1</v>
      </c>
      <c r="AN18" s="179">
        <v>1</v>
      </c>
      <c r="AO18" s="180">
        <f t="shared" si="3"/>
        <v>9</v>
      </c>
      <c r="AP18" s="76"/>
      <c r="AQ18" s="36">
        <v>10</v>
      </c>
      <c r="AR18" s="172"/>
      <c r="AS18" s="177">
        <v>1</v>
      </c>
      <c r="AT18" s="178"/>
      <c r="AU18" s="178"/>
      <c r="AV18" s="178"/>
      <c r="AW18" s="178"/>
      <c r="AX18" s="179"/>
      <c r="AY18" s="180">
        <f t="shared" si="4"/>
        <v>1</v>
      </c>
      <c r="AZ18" s="76"/>
      <c r="BA18" s="36"/>
      <c r="BB18" s="76"/>
      <c r="BC18" s="36"/>
      <c r="BD18" s="172"/>
      <c r="BE18" s="177"/>
      <c r="BF18" s="178"/>
      <c r="BG18" s="178"/>
      <c r="BH18" s="178"/>
      <c r="BI18" s="178"/>
      <c r="BJ18" s="179"/>
      <c r="BK18" s="180">
        <f t="shared" si="5"/>
        <v>0</v>
      </c>
      <c r="BL18" s="172"/>
      <c r="BM18" s="177"/>
      <c r="BN18" s="178"/>
      <c r="BO18" s="178"/>
      <c r="BP18" s="178"/>
      <c r="BQ18" s="178">
        <v>1</v>
      </c>
      <c r="BR18" s="179"/>
      <c r="BS18" s="180">
        <f t="shared" si="6"/>
        <v>1</v>
      </c>
    </row>
    <row r="19" spans="1:71" ht="12.75" customHeight="1" thickBot="1">
      <c r="A19" s="146">
        <v>16</v>
      </c>
      <c r="B19" s="150">
        <v>11</v>
      </c>
      <c r="C19" s="134" t="s">
        <v>48</v>
      </c>
      <c r="D19" s="121">
        <f t="shared" si="0"/>
        <v>15</v>
      </c>
      <c r="E19" s="75"/>
      <c r="F19" s="155"/>
      <c r="G19" s="156"/>
      <c r="H19" s="156"/>
      <c r="I19" s="197">
        <v>1</v>
      </c>
      <c r="J19" s="197">
        <v>1</v>
      </c>
      <c r="K19" s="156"/>
      <c r="L19" s="156"/>
      <c r="M19" s="157"/>
      <c r="N19" s="164">
        <f t="shared" si="1"/>
        <v>2</v>
      </c>
      <c r="O19" s="75"/>
      <c r="P19" s="155"/>
      <c r="Q19" s="156"/>
      <c r="R19" s="156"/>
      <c r="S19" s="158">
        <v>14</v>
      </c>
      <c r="T19" s="156">
        <v>1</v>
      </c>
      <c r="U19" s="156"/>
      <c r="V19" s="156"/>
      <c r="W19" s="157"/>
      <c r="X19" s="76"/>
      <c r="Y19" s="36"/>
      <c r="Z19" s="172"/>
      <c r="AA19" s="177"/>
      <c r="AB19" s="178"/>
      <c r="AC19" s="178"/>
      <c r="AD19" s="178"/>
      <c r="AE19" s="178"/>
      <c r="AF19" s="179"/>
      <c r="AG19" s="180">
        <f t="shared" si="2"/>
        <v>0</v>
      </c>
      <c r="AH19" s="172"/>
      <c r="AI19" s="177"/>
      <c r="AJ19" s="178"/>
      <c r="AK19" s="178"/>
      <c r="AL19" s="178">
        <v>8</v>
      </c>
      <c r="AM19" s="178">
        <v>1</v>
      </c>
      <c r="AN19" s="179"/>
      <c r="AO19" s="180">
        <f t="shared" si="3"/>
        <v>9</v>
      </c>
      <c r="AP19" s="76"/>
      <c r="AQ19" s="36"/>
      <c r="AR19" s="172"/>
      <c r="AS19" s="177"/>
      <c r="AT19" s="178"/>
      <c r="AU19" s="178"/>
      <c r="AV19" s="178"/>
      <c r="AW19" s="178"/>
      <c r="AX19" s="179"/>
      <c r="AY19" s="180">
        <f t="shared" si="4"/>
        <v>0</v>
      </c>
      <c r="AZ19" s="76"/>
      <c r="BA19" s="36"/>
      <c r="BB19" s="76"/>
      <c r="BC19" s="36"/>
      <c r="BD19" s="172"/>
      <c r="BE19" s="177"/>
      <c r="BF19" s="178"/>
      <c r="BG19" s="178"/>
      <c r="BH19" s="178"/>
      <c r="BI19" s="178"/>
      <c r="BJ19" s="179"/>
      <c r="BK19" s="180">
        <f t="shared" si="5"/>
        <v>0</v>
      </c>
      <c r="BL19" s="172"/>
      <c r="BM19" s="177"/>
      <c r="BN19" s="178"/>
      <c r="BO19" s="178"/>
      <c r="BP19" s="178">
        <v>6</v>
      </c>
      <c r="BQ19" s="178"/>
      <c r="BR19" s="179"/>
      <c r="BS19" s="180">
        <f t="shared" si="6"/>
        <v>6</v>
      </c>
    </row>
    <row r="20" spans="1:71" ht="12.75" customHeight="1" thickBot="1">
      <c r="A20" s="146">
        <v>17</v>
      </c>
      <c r="B20" s="150">
        <v>12</v>
      </c>
      <c r="C20" s="134" t="s">
        <v>35</v>
      </c>
      <c r="D20" s="121">
        <f t="shared" si="0"/>
        <v>13</v>
      </c>
      <c r="E20" s="75"/>
      <c r="F20" s="199">
        <v>1</v>
      </c>
      <c r="G20" s="156"/>
      <c r="H20" s="197">
        <v>1</v>
      </c>
      <c r="I20" s="156"/>
      <c r="J20" s="197">
        <v>1</v>
      </c>
      <c r="K20" s="197">
        <v>2</v>
      </c>
      <c r="L20" s="156"/>
      <c r="M20" s="157"/>
      <c r="N20" s="164">
        <f t="shared" si="1"/>
        <v>5</v>
      </c>
      <c r="O20" s="75"/>
      <c r="P20" s="155"/>
      <c r="Q20" s="156"/>
      <c r="R20" s="156"/>
      <c r="S20" s="158"/>
      <c r="T20" s="156">
        <v>3</v>
      </c>
      <c r="U20" s="156">
        <v>8</v>
      </c>
      <c r="V20" s="156"/>
      <c r="W20" s="157"/>
      <c r="X20" s="76"/>
      <c r="Y20" s="36"/>
      <c r="Z20" s="172"/>
      <c r="AA20" s="177"/>
      <c r="AB20" s="178"/>
      <c r="AC20" s="178"/>
      <c r="AD20" s="178"/>
      <c r="AE20" s="178">
        <v>1</v>
      </c>
      <c r="AF20" s="179">
        <v>2</v>
      </c>
      <c r="AG20" s="180">
        <f t="shared" si="2"/>
        <v>3</v>
      </c>
      <c r="AH20" s="172"/>
      <c r="AI20" s="177">
        <v>1</v>
      </c>
      <c r="AJ20" s="178"/>
      <c r="AK20" s="178">
        <v>1</v>
      </c>
      <c r="AL20" s="178"/>
      <c r="AM20" s="178">
        <v>1</v>
      </c>
      <c r="AN20" s="179">
        <v>6</v>
      </c>
      <c r="AO20" s="180">
        <f t="shared" si="3"/>
        <v>9</v>
      </c>
      <c r="AP20" s="76"/>
      <c r="AQ20" s="36"/>
      <c r="AR20" s="172"/>
      <c r="AS20" s="177"/>
      <c r="AT20" s="178"/>
      <c r="AU20" s="178"/>
      <c r="AV20" s="178"/>
      <c r="AW20" s="178"/>
      <c r="AX20" s="179"/>
      <c r="AY20" s="180">
        <f t="shared" si="4"/>
        <v>0</v>
      </c>
      <c r="AZ20" s="76"/>
      <c r="BA20" s="36"/>
      <c r="BB20" s="76"/>
      <c r="BC20" s="36"/>
      <c r="BD20" s="172"/>
      <c r="BE20" s="177"/>
      <c r="BF20" s="178"/>
      <c r="BG20" s="178"/>
      <c r="BH20" s="178"/>
      <c r="BI20" s="178"/>
      <c r="BJ20" s="179"/>
      <c r="BK20" s="180">
        <f t="shared" si="5"/>
        <v>0</v>
      </c>
      <c r="BL20" s="172"/>
      <c r="BM20" s="177"/>
      <c r="BN20" s="178"/>
      <c r="BO20" s="178"/>
      <c r="BP20" s="178"/>
      <c r="BQ20" s="178">
        <v>1</v>
      </c>
      <c r="BR20" s="179"/>
      <c r="BS20" s="180">
        <f t="shared" si="6"/>
        <v>1</v>
      </c>
    </row>
    <row r="21" spans="1:71" ht="12.75" customHeight="1" thickBot="1">
      <c r="A21" s="146">
        <v>18</v>
      </c>
      <c r="B21" s="150">
        <v>23</v>
      </c>
      <c r="C21" s="135" t="s">
        <v>59</v>
      </c>
      <c r="D21" s="121">
        <f t="shared" si="0"/>
        <v>1</v>
      </c>
      <c r="E21" s="75"/>
      <c r="F21" s="155"/>
      <c r="G21" s="156"/>
      <c r="H21" s="197">
        <v>1</v>
      </c>
      <c r="I21" s="158"/>
      <c r="J21" s="156"/>
      <c r="K21" s="156"/>
      <c r="L21" s="156"/>
      <c r="M21" s="157"/>
      <c r="N21" s="164">
        <f t="shared" si="1"/>
        <v>1</v>
      </c>
      <c r="O21" s="75"/>
      <c r="P21" s="155"/>
      <c r="Q21" s="156"/>
      <c r="R21" s="156">
        <v>1</v>
      </c>
      <c r="S21" s="158"/>
      <c r="T21" s="156"/>
      <c r="U21" s="156"/>
      <c r="V21" s="156"/>
      <c r="W21" s="157"/>
      <c r="X21" s="76"/>
      <c r="Y21" s="36">
        <v>1</v>
      </c>
      <c r="Z21" s="172"/>
      <c r="AA21" s="177"/>
      <c r="AB21" s="178"/>
      <c r="AC21" s="178"/>
      <c r="AD21" s="178"/>
      <c r="AE21" s="178"/>
      <c r="AF21" s="179"/>
      <c r="AG21" s="180">
        <f t="shared" si="2"/>
        <v>0</v>
      </c>
      <c r="AH21" s="172"/>
      <c r="AI21" s="177"/>
      <c r="AJ21" s="178"/>
      <c r="AK21" s="178"/>
      <c r="AL21" s="178"/>
      <c r="AM21" s="178"/>
      <c r="AN21" s="179"/>
      <c r="AO21" s="180">
        <f t="shared" si="3"/>
        <v>0</v>
      </c>
      <c r="AP21" s="76"/>
      <c r="AQ21" s="36"/>
      <c r="AR21" s="172"/>
      <c r="AS21" s="177"/>
      <c r="AT21" s="178"/>
      <c r="AU21" s="178"/>
      <c r="AV21" s="178"/>
      <c r="AW21" s="178"/>
      <c r="AX21" s="179"/>
      <c r="AY21" s="180">
        <f t="shared" si="4"/>
        <v>0</v>
      </c>
      <c r="AZ21" s="76"/>
      <c r="BA21" s="36"/>
      <c r="BB21" s="76"/>
      <c r="BC21" s="36"/>
      <c r="BD21" s="172"/>
      <c r="BE21" s="177"/>
      <c r="BF21" s="178"/>
      <c r="BG21" s="178"/>
      <c r="BH21" s="178"/>
      <c r="BI21" s="178"/>
      <c r="BJ21" s="179"/>
      <c r="BK21" s="180">
        <f t="shared" si="5"/>
        <v>0</v>
      </c>
      <c r="BL21" s="172"/>
      <c r="BM21" s="177"/>
      <c r="BN21" s="178"/>
      <c r="BO21" s="178"/>
      <c r="BP21" s="178"/>
      <c r="BQ21" s="178"/>
      <c r="BR21" s="179"/>
      <c r="BS21" s="180">
        <f t="shared" si="6"/>
        <v>0</v>
      </c>
    </row>
    <row r="22" spans="1:71" ht="12.75" customHeight="1" thickBot="1">
      <c r="A22" s="146">
        <v>18</v>
      </c>
      <c r="B22" s="150">
        <v>17</v>
      </c>
      <c r="C22" s="135" t="s">
        <v>83</v>
      </c>
      <c r="D22" s="121">
        <f t="shared" si="0"/>
        <v>1</v>
      </c>
      <c r="E22" s="75"/>
      <c r="F22" s="155"/>
      <c r="G22" s="156"/>
      <c r="H22" s="156"/>
      <c r="I22" s="158"/>
      <c r="J22" s="156"/>
      <c r="K22" s="197">
        <v>1</v>
      </c>
      <c r="L22" s="156"/>
      <c r="M22" s="157"/>
      <c r="N22" s="164">
        <f t="shared" si="1"/>
        <v>1</v>
      </c>
      <c r="O22" s="75"/>
      <c r="P22" s="155"/>
      <c r="Q22" s="156"/>
      <c r="R22" s="156"/>
      <c r="S22" s="158"/>
      <c r="T22" s="156"/>
      <c r="U22" s="156">
        <v>1</v>
      </c>
      <c r="V22" s="156"/>
      <c r="W22" s="157"/>
      <c r="X22" s="76"/>
      <c r="Y22" s="36"/>
      <c r="Z22" s="172"/>
      <c r="AA22" s="177"/>
      <c r="AB22" s="178"/>
      <c r="AC22" s="178"/>
      <c r="AD22" s="178"/>
      <c r="AE22" s="178"/>
      <c r="AF22" s="179"/>
      <c r="AG22" s="180">
        <f t="shared" si="2"/>
        <v>0</v>
      </c>
      <c r="AH22" s="172"/>
      <c r="AI22" s="177"/>
      <c r="AJ22" s="178"/>
      <c r="AK22" s="178"/>
      <c r="AL22" s="178"/>
      <c r="AM22" s="178"/>
      <c r="AN22" s="179">
        <v>1</v>
      </c>
      <c r="AO22" s="180">
        <f t="shared" si="3"/>
        <v>1</v>
      </c>
      <c r="AP22" s="76"/>
      <c r="AQ22" s="36"/>
      <c r="AR22" s="172"/>
      <c r="AS22" s="177"/>
      <c r="AT22" s="178"/>
      <c r="AU22" s="178"/>
      <c r="AV22" s="178"/>
      <c r="AW22" s="178"/>
      <c r="AX22" s="179"/>
      <c r="AY22" s="180">
        <f t="shared" si="4"/>
        <v>0</v>
      </c>
      <c r="AZ22" s="76"/>
      <c r="BA22" s="36"/>
      <c r="BB22" s="76"/>
      <c r="BC22" s="36"/>
      <c r="BD22" s="172"/>
      <c r="BE22" s="177"/>
      <c r="BF22" s="178"/>
      <c r="BG22" s="178"/>
      <c r="BH22" s="178"/>
      <c r="BI22" s="178"/>
      <c r="BJ22" s="179"/>
      <c r="BK22" s="180">
        <f t="shared" si="5"/>
        <v>0</v>
      </c>
      <c r="BL22" s="172"/>
      <c r="BM22" s="177"/>
      <c r="BN22" s="178"/>
      <c r="BO22" s="178"/>
      <c r="BP22" s="178"/>
      <c r="BQ22" s="178"/>
      <c r="BR22" s="179"/>
      <c r="BS22" s="180">
        <f t="shared" si="6"/>
        <v>0</v>
      </c>
    </row>
    <row r="23" spans="1:71" ht="12.75" customHeight="1" thickBot="1">
      <c r="A23" s="147" t="s">
        <v>64</v>
      </c>
      <c r="B23" s="152" t="s">
        <v>64</v>
      </c>
      <c r="C23" s="137" t="s">
        <v>29</v>
      </c>
      <c r="D23" s="121">
        <f t="shared" si="0"/>
        <v>0</v>
      </c>
      <c r="E23" s="75"/>
      <c r="F23" s="155"/>
      <c r="G23" s="156"/>
      <c r="H23" s="156"/>
      <c r="I23" s="158"/>
      <c r="J23" s="156"/>
      <c r="K23" s="156"/>
      <c r="L23" s="156"/>
      <c r="M23" s="157"/>
      <c r="N23" s="164">
        <f t="shared" si="1"/>
        <v>0</v>
      </c>
      <c r="O23" s="75"/>
      <c r="P23" s="155"/>
      <c r="Q23" s="156"/>
      <c r="R23" s="156"/>
      <c r="S23" s="158"/>
      <c r="T23" s="156"/>
      <c r="U23" s="156"/>
      <c r="V23" s="156"/>
      <c r="W23" s="157"/>
      <c r="X23" s="76"/>
      <c r="Y23" s="36"/>
      <c r="Z23" s="172"/>
      <c r="AA23" s="177"/>
      <c r="AB23" s="178"/>
      <c r="AC23" s="178"/>
      <c r="AD23" s="178"/>
      <c r="AE23" s="178"/>
      <c r="AF23" s="179"/>
      <c r="AG23" s="180">
        <f t="shared" si="2"/>
        <v>0</v>
      </c>
      <c r="AH23" s="172"/>
      <c r="AI23" s="177"/>
      <c r="AJ23" s="178"/>
      <c r="AK23" s="178"/>
      <c r="AL23" s="178"/>
      <c r="AM23" s="178"/>
      <c r="AN23" s="179"/>
      <c r="AO23" s="180">
        <f t="shared" si="3"/>
        <v>0</v>
      </c>
      <c r="AP23" s="76"/>
      <c r="AQ23" s="36"/>
      <c r="AR23" s="172"/>
      <c r="AS23" s="177"/>
      <c r="AT23" s="178"/>
      <c r="AU23" s="178"/>
      <c r="AV23" s="178"/>
      <c r="AW23" s="178"/>
      <c r="AX23" s="179"/>
      <c r="AY23" s="180">
        <f t="shared" si="4"/>
        <v>0</v>
      </c>
      <c r="AZ23" s="76"/>
      <c r="BA23" s="36"/>
      <c r="BB23" s="76"/>
      <c r="BC23" s="36"/>
      <c r="BD23" s="172"/>
      <c r="BE23" s="177"/>
      <c r="BF23" s="178"/>
      <c r="BG23" s="178"/>
      <c r="BH23" s="178"/>
      <c r="BI23" s="178"/>
      <c r="BJ23" s="179"/>
      <c r="BK23" s="180">
        <f t="shared" si="5"/>
        <v>0</v>
      </c>
      <c r="BL23" s="172"/>
      <c r="BM23" s="177"/>
      <c r="BN23" s="178"/>
      <c r="BO23" s="178"/>
      <c r="BP23" s="178"/>
      <c r="BQ23" s="178"/>
      <c r="BR23" s="179"/>
      <c r="BS23" s="180">
        <f t="shared" si="6"/>
        <v>0</v>
      </c>
    </row>
    <row r="24" spans="1:71" ht="12.75" customHeight="1" thickBot="1">
      <c r="A24" s="147" t="s">
        <v>64</v>
      </c>
      <c r="B24" s="152" t="s">
        <v>64</v>
      </c>
      <c r="C24" s="137" t="s">
        <v>144</v>
      </c>
      <c r="D24" s="121">
        <f t="shared" si="0"/>
        <v>0</v>
      </c>
      <c r="E24" s="75"/>
      <c r="F24" s="155"/>
      <c r="G24" s="156"/>
      <c r="H24" s="156"/>
      <c r="I24" s="158"/>
      <c r="J24" s="156"/>
      <c r="K24" s="156"/>
      <c r="L24" s="156"/>
      <c r="M24" s="157"/>
      <c r="N24" s="164">
        <f t="shared" si="1"/>
        <v>0</v>
      </c>
      <c r="O24" s="75"/>
      <c r="P24" s="155"/>
      <c r="Q24" s="156"/>
      <c r="R24" s="156"/>
      <c r="S24" s="158"/>
      <c r="T24" s="156"/>
      <c r="U24" s="156"/>
      <c r="V24" s="156"/>
      <c r="W24" s="157"/>
      <c r="X24" s="76"/>
      <c r="Y24" s="36"/>
      <c r="Z24" s="172"/>
      <c r="AA24" s="177"/>
      <c r="AB24" s="178"/>
      <c r="AC24" s="178"/>
      <c r="AD24" s="178"/>
      <c r="AE24" s="178"/>
      <c r="AF24" s="179"/>
      <c r="AG24" s="180">
        <f t="shared" si="2"/>
        <v>0</v>
      </c>
      <c r="AH24" s="172"/>
      <c r="AI24" s="177"/>
      <c r="AJ24" s="178"/>
      <c r="AK24" s="178"/>
      <c r="AL24" s="178"/>
      <c r="AM24" s="178"/>
      <c r="AN24" s="179"/>
      <c r="AO24" s="180">
        <f t="shared" si="3"/>
        <v>0</v>
      </c>
      <c r="AP24" s="76"/>
      <c r="AQ24" s="36"/>
      <c r="AR24" s="172"/>
      <c r="AS24" s="177"/>
      <c r="AT24" s="178"/>
      <c r="AU24" s="178"/>
      <c r="AV24" s="178"/>
      <c r="AW24" s="178"/>
      <c r="AX24" s="179"/>
      <c r="AY24" s="180">
        <f t="shared" si="4"/>
        <v>0</v>
      </c>
      <c r="AZ24" s="76"/>
      <c r="BA24" s="36"/>
      <c r="BB24" s="76"/>
      <c r="BC24" s="36"/>
      <c r="BD24" s="172"/>
      <c r="BE24" s="177"/>
      <c r="BF24" s="178"/>
      <c r="BG24" s="178"/>
      <c r="BH24" s="178"/>
      <c r="BI24" s="178"/>
      <c r="BJ24" s="179"/>
      <c r="BK24" s="180">
        <f t="shared" si="5"/>
        <v>0</v>
      </c>
      <c r="BL24" s="172"/>
      <c r="BM24" s="177"/>
      <c r="BN24" s="178"/>
      <c r="BO24" s="178"/>
      <c r="BP24" s="178"/>
      <c r="BQ24" s="178"/>
      <c r="BR24" s="179"/>
      <c r="BS24" s="180">
        <f t="shared" si="6"/>
        <v>0</v>
      </c>
    </row>
    <row r="25" spans="1:71" ht="12.75" customHeight="1" thickBot="1">
      <c r="A25" s="147" t="s">
        <v>64</v>
      </c>
      <c r="B25" s="150">
        <v>4</v>
      </c>
      <c r="C25" s="134" t="s">
        <v>30</v>
      </c>
      <c r="D25" s="121">
        <f t="shared" si="0"/>
        <v>0</v>
      </c>
      <c r="E25" s="75"/>
      <c r="F25" s="155"/>
      <c r="G25" s="156"/>
      <c r="H25" s="156"/>
      <c r="I25" s="156"/>
      <c r="J25" s="156"/>
      <c r="K25" s="156"/>
      <c r="L25" s="156"/>
      <c r="M25" s="157"/>
      <c r="N25" s="164">
        <f t="shared" si="1"/>
        <v>0</v>
      </c>
      <c r="O25" s="75"/>
      <c r="P25" s="155"/>
      <c r="Q25" s="156"/>
      <c r="R25" s="156"/>
      <c r="S25" s="158"/>
      <c r="T25" s="156"/>
      <c r="U25" s="156"/>
      <c r="V25" s="156"/>
      <c r="W25" s="157"/>
      <c r="X25" s="76"/>
      <c r="Y25" s="36"/>
      <c r="Z25" s="172"/>
      <c r="AA25" s="177"/>
      <c r="AB25" s="178"/>
      <c r="AC25" s="178"/>
      <c r="AD25" s="178"/>
      <c r="AE25" s="178"/>
      <c r="AF25" s="179"/>
      <c r="AG25" s="180">
        <f t="shared" si="2"/>
        <v>0</v>
      </c>
      <c r="AH25" s="172"/>
      <c r="AI25" s="177"/>
      <c r="AJ25" s="178"/>
      <c r="AK25" s="178"/>
      <c r="AL25" s="178"/>
      <c r="AM25" s="178"/>
      <c r="AN25" s="179"/>
      <c r="AO25" s="180">
        <f t="shared" si="3"/>
        <v>0</v>
      </c>
      <c r="AP25" s="76"/>
      <c r="AQ25" s="36"/>
      <c r="AR25" s="172"/>
      <c r="AS25" s="177"/>
      <c r="AT25" s="178"/>
      <c r="AU25" s="178"/>
      <c r="AV25" s="178"/>
      <c r="AW25" s="178"/>
      <c r="AX25" s="179"/>
      <c r="AY25" s="180">
        <f t="shared" si="4"/>
        <v>0</v>
      </c>
      <c r="AZ25" s="76"/>
      <c r="BA25" s="36"/>
      <c r="BB25" s="76"/>
      <c r="BC25" s="36"/>
      <c r="BD25" s="172"/>
      <c r="BE25" s="177"/>
      <c r="BF25" s="178"/>
      <c r="BG25" s="178"/>
      <c r="BH25" s="178"/>
      <c r="BI25" s="178"/>
      <c r="BJ25" s="179"/>
      <c r="BK25" s="180">
        <f t="shared" si="5"/>
        <v>0</v>
      </c>
      <c r="BL25" s="172"/>
      <c r="BM25" s="177"/>
      <c r="BN25" s="178"/>
      <c r="BO25" s="178"/>
      <c r="BP25" s="178"/>
      <c r="BQ25" s="178"/>
      <c r="BR25" s="179"/>
      <c r="BS25" s="180">
        <f t="shared" si="6"/>
        <v>0</v>
      </c>
    </row>
    <row r="26" spans="1:71" ht="12.75" customHeight="1" thickBot="1">
      <c r="A26" s="147" t="s">
        <v>64</v>
      </c>
      <c r="B26" s="152" t="s">
        <v>64</v>
      </c>
      <c r="C26" s="135" t="s">
        <v>31</v>
      </c>
      <c r="D26" s="121">
        <f t="shared" si="0"/>
        <v>0</v>
      </c>
      <c r="E26" s="75"/>
      <c r="F26" s="155"/>
      <c r="G26" s="156"/>
      <c r="H26" s="156"/>
      <c r="I26" s="158"/>
      <c r="J26" s="156"/>
      <c r="K26" s="156"/>
      <c r="L26" s="156"/>
      <c r="M26" s="157"/>
      <c r="N26" s="164">
        <f t="shared" si="1"/>
        <v>0</v>
      </c>
      <c r="O26" s="75"/>
      <c r="P26" s="155"/>
      <c r="Q26" s="156"/>
      <c r="R26" s="156"/>
      <c r="S26" s="158"/>
      <c r="T26" s="156"/>
      <c r="U26" s="156"/>
      <c r="V26" s="156"/>
      <c r="W26" s="157"/>
      <c r="X26" s="76"/>
      <c r="Y26" s="36"/>
      <c r="Z26" s="172"/>
      <c r="AA26" s="177"/>
      <c r="AB26" s="178"/>
      <c r="AC26" s="178"/>
      <c r="AD26" s="178"/>
      <c r="AE26" s="178"/>
      <c r="AF26" s="179"/>
      <c r="AG26" s="180">
        <f t="shared" si="2"/>
        <v>0</v>
      </c>
      <c r="AH26" s="172"/>
      <c r="AI26" s="177"/>
      <c r="AJ26" s="178"/>
      <c r="AK26" s="178"/>
      <c r="AL26" s="178"/>
      <c r="AM26" s="178"/>
      <c r="AN26" s="179"/>
      <c r="AO26" s="180">
        <f t="shared" si="3"/>
        <v>0</v>
      </c>
      <c r="AP26" s="76"/>
      <c r="AQ26" s="36"/>
      <c r="AR26" s="172"/>
      <c r="AS26" s="177"/>
      <c r="AT26" s="178"/>
      <c r="AU26" s="178"/>
      <c r="AV26" s="178"/>
      <c r="AW26" s="178"/>
      <c r="AX26" s="179"/>
      <c r="AY26" s="180">
        <f t="shared" si="4"/>
        <v>0</v>
      </c>
      <c r="AZ26" s="76"/>
      <c r="BA26" s="36"/>
      <c r="BB26" s="76"/>
      <c r="BC26" s="36"/>
      <c r="BD26" s="172"/>
      <c r="BE26" s="177"/>
      <c r="BF26" s="178"/>
      <c r="BG26" s="178"/>
      <c r="BH26" s="178"/>
      <c r="BI26" s="178"/>
      <c r="BJ26" s="179"/>
      <c r="BK26" s="180">
        <f t="shared" si="5"/>
        <v>0</v>
      </c>
      <c r="BL26" s="172"/>
      <c r="BM26" s="177"/>
      <c r="BN26" s="178"/>
      <c r="BO26" s="178"/>
      <c r="BP26" s="178"/>
      <c r="BQ26" s="178"/>
      <c r="BR26" s="179"/>
      <c r="BS26" s="180">
        <f t="shared" si="6"/>
        <v>0</v>
      </c>
    </row>
    <row r="27" spans="1:71" ht="12.75" customHeight="1" thickBot="1">
      <c r="A27" s="147" t="s">
        <v>64</v>
      </c>
      <c r="B27" s="152" t="s">
        <v>64</v>
      </c>
      <c r="C27" s="135" t="s">
        <v>60</v>
      </c>
      <c r="D27" s="121">
        <f t="shared" si="0"/>
        <v>0</v>
      </c>
      <c r="E27" s="75"/>
      <c r="F27" s="155"/>
      <c r="G27" s="156"/>
      <c r="H27" s="156"/>
      <c r="I27" s="158"/>
      <c r="J27" s="156"/>
      <c r="K27" s="156"/>
      <c r="L27" s="156"/>
      <c r="M27" s="157"/>
      <c r="N27" s="164">
        <f t="shared" si="1"/>
        <v>0</v>
      </c>
      <c r="O27" s="75"/>
      <c r="P27" s="155"/>
      <c r="Q27" s="156"/>
      <c r="R27" s="156"/>
      <c r="S27" s="158"/>
      <c r="T27" s="156"/>
      <c r="U27" s="156"/>
      <c r="V27" s="156"/>
      <c r="W27" s="157"/>
      <c r="X27" s="76"/>
      <c r="Y27" s="36"/>
      <c r="Z27" s="172"/>
      <c r="AA27" s="177"/>
      <c r="AB27" s="178"/>
      <c r="AC27" s="178"/>
      <c r="AD27" s="178"/>
      <c r="AE27" s="178"/>
      <c r="AF27" s="179"/>
      <c r="AG27" s="180">
        <f t="shared" si="2"/>
        <v>0</v>
      </c>
      <c r="AH27" s="172"/>
      <c r="AI27" s="177"/>
      <c r="AJ27" s="178"/>
      <c r="AK27" s="178"/>
      <c r="AL27" s="178"/>
      <c r="AM27" s="178"/>
      <c r="AN27" s="179"/>
      <c r="AO27" s="180">
        <f t="shared" si="3"/>
        <v>0</v>
      </c>
      <c r="AP27" s="76"/>
      <c r="AQ27" s="36"/>
      <c r="AR27" s="172"/>
      <c r="AS27" s="177"/>
      <c r="AT27" s="178"/>
      <c r="AU27" s="178"/>
      <c r="AV27" s="178"/>
      <c r="AW27" s="178"/>
      <c r="AX27" s="179"/>
      <c r="AY27" s="180">
        <f t="shared" si="4"/>
        <v>0</v>
      </c>
      <c r="AZ27" s="76"/>
      <c r="BA27" s="36"/>
      <c r="BB27" s="76"/>
      <c r="BC27" s="36"/>
      <c r="BD27" s="172"/>
      <c r="BE27" s="177"/>
      <c r="BF27" s="178"/>
      <c r="BG27" s="178"/>
      <c r="BH27" s="178"/>
      <c r="BI27" s="178"/>
      <c r="BJ27" s="179"/>
      <c r="BK27" s="180">
        <f t="shared" si="5"/>
        <v>0</v>
      </c>
      <c r="BL27" s="172"/>
      <c r="BM27" s="177"/>
      <c r="BN27" s="178"/>
      <c r="BO27" s="178"/>
      <c r="BP27" s="178"/>
      <c r="BQ27" s="178"/>
      <c r="BR27" s="179"/>
      <c r="BS27" s="180">
        <f t="shared" si="6"/>
        <v>0</v>
      </c>
    </row>
    <row r="28" spans="1:71" ht="12.75" customHeight="1" thickBot="1">
      <c r="A28" s="147" t="s">
        <v>64</v>
      </c>
      <c r="B28" s="152" t="s">
        <v>64</v>
      </c>
      <c r="C28" s="135" t="s">
        <v>68</v>
      </c>
      <c r="D28" s="121">
        <f t="shared" si="0"/>
        <v>0</v>
      </c>
      <c r="E28" s="75"/>
      <c r="F28" s="155"/>
      <c r="G28" s="156"/>
      <c r="H28" s="156"/>
      <c r="I28" s="158"/>
      <c r="J28" s="156"/>
      <c r="K28" s="156"/>
      <c r="L28" s="156"/>
      <c r="M28" s="157"/>
      <c r="N28" s="164">
        <f t="shared" si="1"/>
        <v>0</v>
      </c>
      <c r="O28" s="75"/>
      <c r="P28" s="155"/>
      <c r="Q28" s="156"/>
      <c r="R28" s="156"/>
      <c r="S28" s="158"/>
      <c r="T28" s="156"/>
      <c r="U28" s="156"/>
      <c r="V28" s="156"/>
      <c r="W28" s="157"/>
      <c r="X28" s="76"/>
      <c r="Y28" s="36"/>
      <c r="Z28" s="172"/>
      <c r="AA28" s="177"/>
      <c r="AB28" s="178"/>
      <c r="AC28" s="178"/>
      <c r="AD28" s="178"/>
      <c r="AE28" s="178"/>
      <c r="AF28" s="179"/>
      <c r="AG28" s="180">
        <f t="shared" si="2"/>
        <v>0</v>
      </c>
      <c r="AH28" s="172"/>
      <c r="AI28" s="177"/>
      <c r="AJ28" s="178"/>
      <c r="AK28" s="178"/>
      <c r="AL28" s="178"/>
      <c r="AM28" s="178"/>
      <c r="AN28" s="179"/>
      <c r="AO28" s="180">
        <f t="shared" si="3"/>
        <v>0</v>
      </c>
      <c r="AP28" s="76"/>
      <c r="AQ28" s="36"/>
      <c r="AR28" s="172"/>
      <c r="AS28" s="177"/>
      <c r="AT28" s="178"/>
      <c r="AU28" s="178"/>
      <c r="AV28" s="178"/>
      <c r="AW28" s="178"/>
      <c r="AX28" s="179"/>
      <c r="AY28" s="180">
        <f t="shared" si="4"/>
        <v>0</v>
      </c>
      <c r="AZ28" s="76"/>
      <c r="BA28" s="36"/>
      <c r="BB28" s="76"/>
      <c r="BC28" s="36"/>
      <c r="BD28" s="172"/>
      <c r="BE28" s="177"/>
      <c r="BF28" s="178"/>
      <c r="BG28" s="178"/>
      <c r="BH28" s="178"/>
      <c r="BI28" s="178"/>
      <c r="BJ28" s="179"/>
      <c r="BK28" s="180">
        <f t="shared" si="5"/>
        <v>0</v>
      </c>
      <c r="BL28" s="172"/>
      <c r="BM28" s="177"/>
      <c r="BN28" s="178"/>
      <c r="BO28" s="178"/>
      <c r="BP28" s="178"/>
      <c r="BQ28" s="178"/>
      <c r="BR28" s="179"/>
      <c r="BS28" s="180">
        <f t="shared" si="6"/>
        <v>0</v>
      </c>
    </row>
    <row r="29" spans="1:71" ht="12.75" customHeight="1" thickBot="1">
      <c r="A29" s="147" t="s">
        <v>64</v>
      </c>
      <c r="B29" s="152" t="s">
        <v>64</v>
      </c>
      <c r="C29" s="135" t="s">
        <v>62</v>
      </c>
      <c r="D29" s="121">
        <f t="shared" si="0"/>
        <v>0</v>
      </c>
      <c r="E29" s="75"/>
      <c r="F29" s="155"/>
      <c r="G29" s="156"/>
      <c r="H29" s="156"/>
      <c r="I29" s="158"/>
      <c r="J29" s="156"/>
      <c r="K29" s="156"/>
      <c r="L29" s="156"/>
      <c r="M29" s="157"/>
      <c r="N29" s="164">
        <f t="shared" si="1"/>
        <v>0</v>
      </c>
      <c r="O29" s="75"/>
      <c r="P29" s="155"/>
      <c r="Q29" s="156"/>
      <c r="R29" s="156"/>
      <c r="S29" s="158"/>
      <c r="T29" s="156"/>
      <c r="U29" s="156"/>
      <c r="V29" s="156"/>
      <c r="W29" s="157"/>
      <c r="X29" s="76"/>
      <c r="Y29" s="36"/>
      <c r="Z29" s="172"/>
      <c r="AA29" s="177"/>
      <c r="AB29" s="178"/>
      <c r="AC29" s="178"/>
      <c r="AD29" s="178"/>
      <c r="AE29" s="178"/>
      <c r="AF29" s="179"/>
      <c r="AG29" s="180">
        <f t="shared" si="2"/>
        <v>0</v>
      </c>
      <c r="AH29" s="172"/>
      <c r="AI29" s="177"/>
      <c r="AJ29" s="178"/>
      <c r="AK29" s="178"/>
      <c r="AL29" s="178"/>
      <c r="AM29" s="178"/>
      <c r="AN29" s="179"/>
      <c r="AO29" s="180">
        <f t="shared" si="3"/>
        <v>0</v>
      </c>
      <c r="AP29" s="76"/>
      <c r="AQ29" s="36"/>
      <c r="AR29" s="172"/>
      <c r="AS29" s="177"/>
      <c r="AT29" s="178"/>
      <c r="AU29" s="178"/>
      <c r="AV29" s="178"/>
      <c r="AW29" s="178"/>
      <c r="AX29" s="179"/>
      <c r="AY29" s="180">
        <f t="shared" si="4"/>
        <v>0</v>
      </c>
      <c r="AZ29" s="76"/>
      <c r="BA29" s="36"/>
      <c r="BB29" s="76"/>
      <c r="BC29" s="36"/>
      <c r="BD29" s="172"/>
      <c r="BE29" s="177"/>
      <c r="BF29" s="178"/>
      <c r="BG29" s="178"/>
      <c r="BH29" s="178"/>
      <c r="BI29" s="178"/>
      <c r="BJ29" s="179"/>
      <c r="BK29" s="180">
        <f t="shared" si="5"/>
        <v>0</v>
      </c>
      <c r="BL29" s="172"/>
      <c r="BM29" s="177"/>
      <c r="BN29" s="178"/>
      <c r="BO29" s="178"/>
      <c r="BP29" s="178"/>
      <c r="BQ29" s="178"/>
      <c r="BR29" s="179"/>
      <c r="BS29" s="180">
        <f t="shared" si="6"/>
        <v>0</v>
      </c>
    </row>
    <row r="30" spans="1:71" ht="12.75" customHeight="1" thickBot="1">
      <c r="A30" s="147" t="s">
        <v>64</v>
      </c>
      <c r="B30" s="150">
        <v>16</v>
      </c>
      <c r="C30" s="135" t="s">
        <v>69</v>
      </c>
      <c r="D30" s="121">
        <f t="shared" si="0"/>
        <v>0</v>
      </c>
      <c r="E30" s="75"/>
      <c r="F30" s="155"/>
      <c r="G30" s="156"/>
      <c r="H30" s="156"/>
      <c r="I30" s="158"/>
      <c r="J30" s="156"/>
      <c r="K30" s="156"/>
      <c r="L30" s="156"/>
      <c r="M30" s="157"/>
      <c r="N30" s="164">
        <f t="shared" si="1"/>
        <v>0</v>
      </c>
      <c r="O30" s="75"/>
      <c r="P30" s="155"/>
      <c r="Q30" s="156"/>
      <c r="R30" s="156"/>
      <c r="S30" s="158"/>
      <c r="T30" s="156"/>
      <c r="U30" s="156"/>
      <c r="V30" s="156"/>
      <c r="W30" s="157"/>
      <c r="X30" s="76"/>
      <c r="Y30" s="36"/>
      <c r="Z30" s="172"/>
      <c r="AA30" s="177"/>
      <c r="AB30" s="178"/>
      <c r="AC30" s="178"/>
      <c r="AD30" s="178"/>
      <c r="AE30" s="178"/>
      <c r="AF30" s="179"/>
      <c r="AG30" s="180">
        <f t="shared" si="2"/>
        <v>0</v>
      </c>
      <c r="AH30" s="172"/>
      <c r="AI30" s="177"/>
      <c r="AJ30" s="178"/>
      <c r="AK30" s="178"/>
      <c r="AL30" s="178"/>
      <c r="AM30" s="178"/>
      <c r="AN30" s="179"/>
      <c r="AO30" s="180">
        <f t="shared" si="3"/>
        <v>0</v>
      </c>
      <c r="AP30" s="76"/>
      <c r="AQ30" s="36"/>
      <c r="AR30" s="172"/>
      <c r="AS30" s="177"/>
      <c r="AT30" s="178"/>
      <c r="AU30" s="178"/>
      <c r="AV30" s="178"/>
      <c r="AW30" s="178"/>
      <c r="AX30" s="179"/>
      <c r="AY30" s="180">
        <f t="shared" si="4"/>
        <v>0</v>
      </c>
      <c r="AZ30" s="76"/>
      <c r="BA30" s="36"/>
      <c r="BB30" s="76"/>
      <c r="BC30" s="36"/>
      <c r="BD30" s="172"/>
      <c r="BE30" s="177"/>
      <c r="BF30" s="178"/>
      <c r="BG30" s="178"/>
      <c r="BH30" s="178"/>
      <c r="BI30" s="178"/>
      <c r="BJ30" s="179"/>
      <c r="BK30" s="180">
        <f t="shared" si="5"/>
        <v>0</v>
      </c>
      <c r="BL30" s="172"/>
      <c r="BM30" s="177"/>
      <c r="BN30" s="178"/>
      <c r="BO30" s="178"/>
      <c r="BP30" s="178"/>
      <c r="BQ30" s="178"/>
      <c r="BR30" s="179"/>
      <c r="BS30" s="180">
        <f t="shared" si="6"/>
        <v>0</v>
      </c>
    </row>
    <row r="31" spans="1:71" ht="12.75" customHeight="1" thickBot="1">
      <c r="A31" s="147" t="s">
        <v>64</v>
      </c>
      <c r="B31" s="150">
        <v>18</v>
      </c>
      <c r="C31" s="135" t="s">
        <v>28</v>
      </c>
      <c r="D31" s="121">
        <f t="shared" si="0"/>
        <v>0</v>
      </c>
      <c r="E31" s="75"/>
      <c r="F31" s="155"/>
      <c r="G31" s="156"/>
      <c r="H31" s="156"/>
      <c r="I31" s="158"/>
      <c r="J31" s="156"/>
      <c r="K31" s="156"/>
      <c r="L31" s="156"/>
      <c r="M31" s="157"/>
      <c r="N31" s="164">
        <f t="shared" si="1"/>
        <v>0</v>
      </c>
      <c r="O31" s="75"/>
      <c r="P31" s="155"/>
      <c r="Q31" s="156"/>
      <c r="R31" s="156"/>
      <c r="S31" s="158"/>
      <c r="T31" s="156"/>
      <c r="U31" s="156"/>
      <c r="V31" s="156"/>
      <c r="W31" s="157"/>
      <c r="X31" s="76"/>
      <c r="Y31" s="36"/>
      <c r="Z31" s="172"/>
      <c r="AA31" s="177"/>
      <c r="AB31" s="178"/>
      <c r="AC31" s="178"/>
      <c r="AD31" s="178"/>
      <c r="AE31" s="178"/>
      <c r="AF31" s="179"/>
      <c r="AG31" s="180">
        <f t="shared" si="2"/>
        <v>0</v>
      </c>
      <c r="AH31" s="172"/>
      <c r="AI31" s="177"/>
      <c r="AJ31" s="178"/>
      <c r="AK31" s="178"/>
      <c r="AL31" s="178"/>
      <c r="AM31" s="178"/>
      <c r="AN31" s="179"/>
      <c r="AO31" s="180">
        <f t="shared" si="3"/>
        <v>0</v>
      </c>
      <c r="AP31" s="76"/>
      <c r="AQ31" s="36"/>
      <c r="AR31" s="172"/>
      <c r="AS31" s="177"/>
      <c r="AT31" s="178"/>
      <c r="AU31" s="178"/>
      <c r="AV31" s="178"/>
      <c r="AW31" s="178"/>
      <c r="AX31" s="179"/>
      <c r="AY31" s="180">
        <f t="shared" si="4"/>
        <v>0</v>
      </c>
      <c r="AZ31" s="76"/>
      <c r="BA31" s="36"/>
      <c r="BB31" s="76"/>
      <c r="BC31" s="36"/>
      <c r="BD31" s="172"/>
      <c r="BE31" s="177"/>
      <c r="BF31" s="178"/>
      <c r="BG31" s="178"/>
      <c r="BH31" s="178"/>
      <c r="BI31" s="178"/>
      <c r="BJ31" s="179"/>
      <c r="BK31" s="180">
        <f t="shared" si="5"/>
        <v>0</v>
      </c>
      <c r="BL31" s="172"/>
      <c r="BM31" s="177"/>
      <c r="BN31" s="178"/>
      <c r="BO31" s="178"/>
      <c r="BP31" s="178"/>
      <c r="BQ31" s="178"/>
      <c r="BR31" s="179"/>
      <c r="BS31" s="180">
        <f t="shared" si="6"/>
        <v>0</v>
      </c>
    </row>
    <row r="32" spans="1:71" ht="12.75" customHeight="1" thickBot="1">
      <c r="A32" s="147" t="s">
        <v>64</v>
      </c>
      <c r="B32" s="150">
        <v>18</v>
      </c>
      <c r="C32" s="135" t="s">
        <v>131</v>
      </c>
      <c r="D32" s="121">
        <f t="shared" si="0"/>
        <v>0</v>
      </c>
      <c r="E32" s="75"/>
      <c r="F32" s="155"/>
      <c r="G32" s="156"/>
      <c r="H32" s="156"/>
      <c r="I32" s="158"/>
      <c r="J32" s="156"/>
      <c r="K32" s="156"/>
      <c r="L32" s="156"/>
      <c r="M32" s="157"/>
      <c r="N32" s="164">
        <f t="shared" si="1"/>
        <v>0</v>
      </c>
      <c r="O32" s="75"/>
      <c r="P32" s="155"/>
      <c r="Q32" s="156"/>
      <c r="R32" s="156"/>
      <c r="S32" s="158"/>
      <c r="T32" s="156"/>
      <c r="U32" s="156"/>
      <c r="V32" s="156"/>
      <c r="W32" s="157"/>
      <c r="X32" s="76"/>
      <c r="Y32" s="36"/>
      <c r="Z32" s="172"/>
      <c r="AA32" s="181"/>
      <c r="AB32" s="182"/>
      <c r="AC32" s="182"/>
      <c r="AD32" s="182"/>
      <c r="AE32" s="182"/>
      <c r="AF32" s="183"/>
      <c r="AG32" s="180">
        <f t="shared" si="2"/>
        <v>0</v>
      </c>
      <c r="AH32" s="172"/>
      <c r="AI32" s="181"/>
      <c r="AJ32" s="182"/>
      <c r="AK32" s="182"/>
      <c r="AL32" s="182"/>
      <c r="AM32" s="182"/>
      <c r="AN32" s="183"/>
      <c r="AO32" s="180">
        <f t="shared" si="3"/>
        <v>0</v>
      </c>
      <c r="AP32" s="76"/>
      <c r="AQ32" s="36"/>
      <c r="AR32" s="172"/>
      <c r="AS32" s="181"/>
      <c r="AT32" s="182"/>
      <c r="AU32" s="182"/>
      <c r="AV32" s="182"/>
      <c r="AW32" s="182"/>
      <c r="AX32" s="183"/>
      <c r="AY32" s="180">
        <f t="shared" si="4"/>
        <v>0</v>
      </c>
      <c r="AZ32" s="76"/>
      <c r="BA32" s="36"/>
      <c r="BB32" s="76"/>
      <c r="BC32" s="36"/>
      <c r="BD32" s="172"/>
      <c r="BE32" s="181"/>
      <c r="BF32" s="182"/>
      <c r="BG32" s="182"/>
      <c r="BH32" s="182"/>
      <c r="BI32" s="182"/>
      <c r="BJ32" s="183"/>
      <c r="BK32" s="180">
        <f t="shared" si="5"/>
        <v>0</v>
      </c>
      <c r="BL32" s="172"/>
      <c r="BM32" s="181"/>
      <c r="BN32" s="182"/>
      <c r="BO32" s="182"/>
      <c r="BP32" s="182"/>
      <c r="BQ32" s="182"/>
      <c r="BR32" s="183"/>
      <c r="BS32" s="180">
        <f t="shared" si="6"/>
        <v>0</v>
      </c>
    </row>
    <row r="33" spans="1:71" ht="12.75" customHeight="1" thickBot="1">
      <c r="A33" s="147" t="s">
        <v>64</v>
      </c>
      <c r="B33" s="150">
        <v>21</v>
      </c>
      <c r="C33" s="137" t="s">
        <v>37</v>
      </c>
      <c r="D33" s="121">
        <f t="shared" si="0"/>
        <v>0</v>
      </c>
      <c r="E33" s="75"/>
      <c r="F33" s="155"/>
      <c r="G33" s="156"/>
      <c r="H33" s="156"/>
      <c r="I33" s="158"/>
      <c r="J33" s="156"/>
      <c r="K33" s="156"/>
      <c r="L33" s="156"/>
      <c r="M33" s="157"/>
      <c r="N33" s="164">
        <f t="shared" si="1"/>
        <v>0</v>
      </c>
      <c r="O33" s="75"/>
      <c r="P33" s="155"/>
      <c r="Q33" s="156"/>
      <c r="R33" s="156"/>
      <c r="S33" s="158"/>
      <c r="T33" s="156"/>
      <c r="U33" s="156"/>
      <c r="V33" s="156"/>
      <c r="W33" s="157"/>
      <c r="X33" s="76"/>
      <c r="Y33" s="36"/>
      <c r="Z33" s="172"/>
      <c r="AA33" s="181"/>
      <c r="AB33" s="182"/>
      <c r="AC33" s="182"/>
      <c r="AD33" s="182"/>
      <c r="AE33" s="182"/>
      <c r="AF33" s="183"/>
      <c r="AG33" s="180">
        <f t="shared" si="2"/>
        <v>0</v>
      </c>
      <c r="AH33" s="172"/>
      <c r="AI33" s="181"/>
      <c r="AJ33" s="182"/>
      <c r="AK33" s="182"/>
      <c r="AL33" s="182"/>
      <c r="AM33" s="182"/>
      <c r="AN33" s="183"/>
      <c r="AO33" s="180">
        <f t="shared" si="3"/>
        <v>0</v>
      </c>
      <c r="AP33" s="76"/>
      <c r="AQ33" s="36"/>
      <c r="AR33" s="172"/>
      <c r="AS33" s="181"/>
      <c r="AT33" s="182"/>
      <c r="AU33" s="182"/>
      <c r="AV33" s="182"/>
      <c r="AW33" s="182"/>
      <c r="AX33" s="183"/>
      <c r="AY33" s="180">
        <f t="shared" si="4"/>
        <v>0</v>
      </c>
      <c r="AZ33" s="76"/>
      <c r="BA33" s="36"/>
      <c r="BB33" s="76"/>
      <c r="BC33" s="36"/>
      <c r="BD33" s="172"/>
      <c r="BE33" s="181"/>
      <c r="BF33" s="182"/>
      <c r="BG33" s="182"/>
      <c r="BH33" s="182"/>
      <c r="BI33" s="182"/>
      <c r="BJ33" s="183"/>
      <c r="BK33" s="180">
        <f t="shared" si="5"/>
        <v>0</v>
      </c>
      <c r="BL33" s="172"/>
      <c r="BM33" s="181"/>
      <c r="BN33" s="182"/>
      <c r="BO33" s="182"/>
      <c r="BP33" s="182"/>
      <c r="BQ33" s="182"/>
      <c r="BR33" s="183"/>
      <c r="BS33" s="180">
        <f t="shared" si="6"/>
        <v>0</v>
      </c>
    </row>
    <row r="34" spans="1:71" ht="12.75" customHeight="1" thickBot="1">
      <c r="A34" s="147" t="s">
        <v>64</v>
      </c>
      <c r="B34" s="150">
        <v>14</v>
      </c>
      <c r="C34" s="135" t="s">
        <v>23</v>
      </c>
      <c r="D34" s="121">
        <f t="shared" si="0"/>
        <v>0</v>
      </c>
      <c r="E34" s="75"/>
      <c r="F34" s="155"/>
      <c r="G34" s="156"/>
      <c r="H34" s="156"/>
      <c r="I34" s="156"/>
      <c r="J34" s="156"/>
      <c r="K34" s="156"/>
      <c r="L34" s="156"/>
      <c r="M34" s="157"/>
      <c r="N34" s="164">
        <f t="shared" si="1"/>
        <v>0</v>
      </c>
      <c r="O34" s="75"/>
      <c r="P34" s="155"/>
      <c r="Q34" s="156"/>
      <c r="R34" s="156"/>
      <c r="S34" s="158"/>
      <c r="T34" s="156"/>
      <c r="U34" s="156"/>
      <c r="V34" s="156"/>
      <c r="W34" s="157"/>
      <c r="X34" s="76"/>
      <c r="Y34" s="36"/>
      <c r="Z34" s="172"/>
      <c r="AA34" s="181"/>
      <c r="AB34" s="182"/>
      <c r="AC34" s="182"/>
      <c r="AD34" s="182"/>
      <c r="AE34" s="182"/>
      <c r="AF34" s="188"/>
      <c r="AG34" s="186">
        <f t="shared" si="2"/>
        <v>0</v>
      </c>
      <c r="AH34" s="172"/>
      <c r="AI34" s="181"/>
      <c r="AJ34" s="182"/>
      <c r="AK34" s="182"/>
      <c r="AL34" s="182"/>
      <c r="AM34" s="182"/>
      <c r="AN34" s="188"/>
      <c r="AO34" s="186">
        <f t="shared" si="3"/>
        <v>0</v>
      </c>
      <c r="AP34" s="76"/>
      <c r="AQ34" s="36"/>
      <c r="AR34" s="172"/>
      <c r="AS34" s="181"/>
      <c r="AT34" s="182"/>
      <c r="AU34" s="182"/>
      <c r="AV34" s="182"/>
      <c r="AW34" s="182"/>
      <c r="AX34" s="188"/>
      <c r="AY34" s="186">
        <f t="shared" si="4"/>
        <v>0</v>
      </c>
      <c r="AZ34" s="76"/>
      <c r="BA34" s="36"/>
      <c r="BB34" s="76"/>
      <c r="BC34" s="36"/>
      <c r="BD34" s="172"/>
      <c r="BE34" s="181"/>
      <c r="BF34" s="182"/>
      <c r="BG34" s="182"/>
      <c r="BH34" s="182"/>
      <c r="BI34" s="182"/>
      <c r="BJ34" s="188"/>
      <c r="BK34" s="186">
        <f t="shared" si="5"/>
        <v>0</v>
      </c>
      <c r="BL34" s="172"/>
      <c r="BM34" s="181"/>
      <c r="BN34" s="182"/>
      <c r="BO34" s="182"/>
      <c r="BP34" s="182"/>
      <c r="BQ34" s="182"/>
      <c r="BR34" s="188"/>
      <c r="BS34" s="186">
        <f t="shared" si="6"/>
        <v>0</v>
      </c>
    </row>
    <row r="35" spans="1:71" ht="12.75" customHeight="1" thickBot="1">
      <c r="A35" s="147" t="s">
        <v>64</v>
      </c>
      <c r="B35" s="152" t="s">
        <v>64</v>
      </c>
      <c r="C35" s="135" t="s">
        <v>52</v>
      </c>
      <c r="D35" s="121">
        <f t="shared" si="0"/>
        <v>0</v>
      </c>
      <c r="E35" s="75"/>
      <c r="F35" s="155"/>
      <c r="G35" s="156"/>
      <c r="H35" s="156"/>
      <c r="I35" s="158"/>
      <c r="J35" s="156"/>
      <c r="K35" s="156"/>
      <c r="L35" s="156"/>
      <c r="M35" s="157"/>
      <c r="N35" s="164">
        <f t="shared" si="1"/>
        <v>0</v>
      </c>
      <c r="O35" s="75"/>
      <c r="P35" s="155"/>
      <c r="Q35" s="156"/>
      <c r="R35" s="156"/>
      <c r="S35" s="158"/>
      <c r="T35" s="156"/>
      <c r="U35" s="156"/>
      <c r="V35" s="156"/>
      <c r="W35" s="157"/>
      <c r="X35" s="76"/>
      <c r="Y35" s="36"/>
      <c r="Z35" s="172"/>
      <c r="AA35" s="177"/>
      <c r="AB35" s="178"/>
      <c r="AC35" s="178"/>
      <c r="AD35" s="178"/>
      <c r="AE35" s="178"/>
      <c r="AF35" s="189"/>
      <c r="AG35" s="186">
        <f t="shared" si="2"/>
        <v>0</v>
      </c>
      <c r="AH35" s="172"/>
      <c r="AI35" s="177"/>
      <c r="AJ35" s="178"/>
      <c r="AK35" s="178"/>
      <c r="AL35" s="178"/>
      <c r="AM35" s="178"/>
      <c r="AN35" s="189"/>
      <c r="AO35" s="186">
        <f t="shared" si="3"/>
        <v>0</v>
      </c>
      <c r="AP35" s="76"/>
      <c r="AQ35" s="36"/>
      <c r="AR35" s="172"/>
      <c r="AS35" s="177"/>
      <c r="AT35" s="178"/>
      <c r="AU35" s="178"/>
      <c r="AV35" s="178"/>
      <c r="AW35" s="178"/>
      <c r="AX35" s="189"/>
      <c r="AY35" s="186">
        <f t="shared" si="4"/>
        <v>0</v>
      </c>
      <c r="AZ35" s="76"/>
      <c r="BA35" s="36"/>
      <c r="BB35" s="76"/>
      <c r="BC35" s="36"/>
      <c r="BD35" s="172"/>
      <c r="BE35" s="177"/>
      <c r="BF35" s="178"/>
      <c r="BG35" s="178"/>
      <c r="BH35" s="178"/>
      <c r="BI35" s="178"/>
      <c r="BJ35" s="189"/>
      <c r="BK35" s="186">
        <f t="shared" si="5"/>
        <v>0</v>
      </c>
      <c r="BL35" s="172"/>
      <c r="BM35" s="177"/>
      <c r="BN35" s="178"/>
      <c r="BO35" s="178"/>
      <c r="BP35" s="178"/>
      <c r="BQ35" s="178"/>
      <c r="BR35" s="189"/>
      <c r="BS35" s="186">
        <f t="shared" si="6"/>
        <v>0</v>
      </c>
    </row>
    <row r="36" spans="1:71" ht="15.75" thickBot="1">
      <c r="A36" s="148" t="s">
        <v>64</v>
      </c>
      <c r="B36" s="153" t="s">
        <v>64</v>
      </c>
      <c r="C36" s="143" t="s">
        <v>53</v>
      </c>
      <c r="D36" s="201">
        <f t="shared" si="0"/>
        <v>0</v>
      </c>
      <c r="E36" s="75"/>
      <c r="F36" s="159"/>
      <c r="G36" s="160"/>
      <c r="H36" s="160"/>
      <c r="I36" s="161"/>
      <c r="J36" s="160"/>
      <c r="K36" s="160"/>
      <c r="L36" s="160"/>
      <c r="M36" s="162"/>
      <c r="N36" s="165">
        <f t="shared" si="1"/>
        <v>0</v>
      </c>
      <c r="O36" s="75"/>
      <c r="P36" s="159"/>
      <c r="Q36" s="160"/>
      <c r="R36" s="160"/>
      <c r="S36" s="161"/>
      <c r="T36" s="160"/>
      <c r="U36" s="160"/>
      <c r="V36" s="160"/>
      <c r="W36" s="162"/>
      <c r="X36" s="76"/>
      <c r="Y36" s="44"/>
      <c r="Z36" s="172"/>
      <c r="AA36" s="184"/>
      <c r="AB36" s="185"/>
      <c r="AC36" s="185"/>
      <c r="AD36" s="185"/>
      <c r="AE36" s="185"/>
      <c r="AF36" s="190"/>
      <c r="AG36" s="187">
        <f t="shared" si="2"/>
        <v>0</v>
      </c>
      <c r="AH36" s="172"/>
      <c r="AI36" s="184"/>
      <c r="AJ36" s="185"/>
      <c r="AK36" s="185"/>
      <c r="AL36" s="185"/>
      <c r="AM36" s="185"/>
      <c r="AN36" s="190"/>
      <c r="AO36" s="187">
        <f t="shared" si="3"/>
        <v>0</v>
      </c>
      <c r="AP36" s="76"/>
      <c r="AQ36" s="44"/>
      <c r="AR36" s="172"/>
      <c r="AS36" s="184"/>
      <c r="AT36" s="185"/>
      <c r="AU36" s="185"/>
      <c r="AV36" s="185"/>
      <c r="AW36" s="185"/>
      <c r="AX36" s="190"/>
      <c r="AY36" s="187">
        <f t="shared" si="4"/>
        <v>0</v>
      </c>
      <c r="AZ36" s="76"/>
      <c r="BA36" s="44"/>
      <c r="BB36" s="76"/>
      <c r="BC36" s="44"/>
      <c r="BD36" s="172"/>
      <c r="BE36" s="184"/>
      <c r="BF36" s="185"/>
      <c r="BG36" s="185"/>
      <c r="BH36" s="185"/>
      <c r="BI36" s="185"/>
      <c r="BJ36" s="190"/>
      <c r="BK36" s="187">
        <f t="shared" si="5"/>
        <v>0</v>
      </c>
      <c r="BL36" s="172"/>
      <c r="BM36" s="184"/>
      <c r="BN36" s="185"/>
      <c r="BO36" s="185"/>
      <c r="BP36" s="185"/>
      <c r="BQ36" s="185"/>
      <c r="BR36" s="190"/>
      <c r="BS36" s="187">
        <f t="shared" si="6"/>
        <v>0</v>
      </c>
    </row>
    <row r="37" spans="2:23" ht="15">
      <c r="B37" s="142"/>
      <c r="C37" s="141"/>
      <c r="D37" s="35"/>
      <c r="E37" s="30"/>
      <c r="F37" s="30"/>
      <c r="G37" s="30"/>
      <c r="H37" s="31"/>
      <c r="I37" s="57"/>
      <c r="J37" s="32"/>
      <c r="K37" s="33"/>
      <c r="L37" s="33"/>
      <c r="M37" s="33"/>
      <c r="N37" s="33"/>
      <c r="O37" s="30"/>
      <c r="P37" s="30"/>
      <c r="Q37" s="30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42977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15">
    <mergeCell ref="A1:A3"/>
    <mergeCell ref="B1:B3"/>
    <mergeCell ref="D1:D2"/>
    <mergeCell ref="F1:M2"/>
    <mergeCell ref="N1:N3"/>
    <mergeCell ref="P1:W2"/>
    <mergeCell ref="BE1:BK2"/>
    <mergeCell ref="BM1:BS2"/>
    <mergeCell ref="Y1:Y2"/>
    <mergeCell ref="AA1:AG2"/>
    <mergeCell ref="AI1:AO2"/>
    <mergeCell ref="AS1:AY2"/>
    <mergeCell ref="BA1:BA2"/>
    <mergeCell ref="BC1:BC2"/>
    <mergeCell ref="AQ1:AQ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W46"/>
  <sheetViews>
    <sheetView zoomScalePageLayoutView="0" workbookViewId="0" topLeftCell="A1">
      <selection activeCell="T23" sqref="T23"/>
    </sheetView>
  </sheetViews>
  <sheetFormatPr defaultColWidth="11.421875" defaultRowHeight="12.75"/>
  <cols>
    <col min="1" max="1" width="4.28125" style="28" customWidth="1"/>
    <col min="2" max="2" width="3.7109375" style="28" customWidth="1"/>
    <col min="3" max="3" width="19.28125" style="26" customWidth="1"/>
    <col min="4" max="4" width="14.8515625" style="107" bestFit="1" customWidth="1"/>
    <col min="5" max="5" width="2.7109375" style="27" customWidth="1"/>
    <col min="6" max="8" width="5.7109375" style="27" customWidth="1"/>
    <col min="9" max="9" width="5.7109375" style="61" customWidth="1"/>
    <col min="10" max="14" width="5.7109375" style="27" customWidth="1"/>
    <col min="15" max="15" width="2.7109375" style="27" customWidth="1"/>
    <col min="16" max="18" width="5.7109375" style="27" customWidth="1"/>
    <col min="19" max="19" width="5.7109375" style="61" customWidth="1"/>
    <col min="20" max="23" width="5.7109375" style="27" customWidth="1"/>
    <col min="24" max="24" width="2.7109375" style="10" customWidth="1"/>
    <col min="25" max="25" width="9.28125" style="28" customWidth="1"/>
    <col min="26" max="26" width="2.7109375" style="28" customWidth="1"/>
    <col min="27" max="32" width="5.7109375" style="28" customWidth="1"/>
    <col min="33" max="33" width="6.421875" style="28" bestFit="1" customWidth="1"/>
    <col min="34" max="34" width="2.7109375" style="28" customWidth="1"/>
    <col min="35" max="40" width="5.7109375" style="28" customWidth="1"/>
    <col min="41" max="41" width="6.421875" style="28" bestFit="1" customWidth="1"/>
    <col min="42" max="42" width="2.7109375" style="10" customWidth="1"/>
    <col min="43" max="43" width="9.28125" style="28" customWidth="1"/>
    <col min="44" max="44" width="2.7109375" style="28" customWidth="1"/>
    <col min="45" max="50" width="5.7109375" style="28" customWidth="1"/>
    <col min="51" max="51" width="6.421875" style="28" bestFit="1" customWidth="1"/>
    <col min="52" max="52" width="2.7109375" style="10" customWidth="1"/>
    <col min="53" max="53" width="9.28125" style="28" customWidth="1"/>
    <col min="54" max="54" width="2.7109375" style="10" customWidth="1"/>
    <col min="55" max="55" width="9.28125" style="28" customWidth="1"/>
    <col min="56" max="56" width="2.7109375" style="10" customWidth="1"/>
    <col min="57" max="57" width="6.57421875" style="28" bestFit="1" customWidth="1"/>
    <col min="58" max="58" width="2.7109375" style="28" customWidth="1"/>
    <col min="59" max="64" width="5.7109375" style="28" customWidth="1"/>
    <col min="65" max="65" width="6.421875" style="28" bestFit="1" customWidth="1"/>
    <col min="66" max="66" width="2.7109375" style="28" customWidth="1"/>
    <col min="67" max="72" width="5.7109375" style="28" customWidth="1"/>
    <col min="73" max="73" width="6.421875" style="28" bestFit="1" customWidth="1"/>
    <col min="74" max="74" width="2.7109375" style="10" customWidth="1"/>
    <col min="75" max="75" width="6.00390625" style="28" customWidth="1"/>
    <col min="76" max="16384" width="11.421875" style="28" customWidth="1"/>
  </cols>
  <sheetData>
    <row r="1" spans="1:75" ht="12.75" customHeight="1">
      <c r="A1" s="298">
        <v>2017</v>
      </c>
      <c r="B1" s="301">
        <v>2016</v>
      </c>
      <c r="C1" s="103" t="s">
        <v>57</v>
      </c>
      <c r="D1" s="304" t="s">
        <v>0</v>
      </c>
      <c r="E1" s="78"/>
      <c r="F1" s="306" t="s">
        <v>105</v>
      </c>
      <c r="G1" s="306"/>
      <c r="H1" s="306"/>
      <c r="I1" s="306"/>
      <c r="J1" s="306"/>
      <c r="K1" s="306"/>
      <c r="L1" s="306"/>
      <c r="M1" s="307"/>
      <c r="N1" s="312" t="s">
        <v>0</v>
      </c>
      <c r="O1" s="78"/>
      <c r="P1" s="306" t="s">
        <v>123</v>
      </c>
      <c r="Q1" s="306"/>
      <c r="R1" s="306"/>
      <c r="S1" s="306"/>
      <c r="T1" s="306"/>
      <c r="U1" s="306"/>
      <c r="V1" s="306"/>
      <c r="W1" s="307"/>
      <c r="X1" s="76"/>
      <c r="Y1" s="310" t="s">
        <v>89</v>
      </c>
      <c r="Z1" s="166"/>
      <c r="AA1" s="315" t="s">
        <v>219</v>
      </c>
      <c r="AB1" s="316"/>
      <c r="AC1" s="316"/>
      <c r="AD1" s="316"/>
      <c r="AE1" s="316"/>
      <c r="AF1" s="316"/>
      <c r="AG1" s="317"/>
      <c r="AH1" s="166"/>
      <c r="AI1" s="315" t="s">
        <v>271</v>
      </c>
      <c r="AJ1" s="316"/>
      <c r="AK1" s="316"/>
      <c r="AL1" s="316"/>
      <c r="AM1" s="316"/>
      <c r="AN1" s="316"/>
      <c r="AO1" s="317"/>
      <c r="AP1" s="76"/>
      <c r="AQ1" s="310" t="s">
        <v>354</v>
      </c>
      <c r="AR1" s="166"/>
      <c r="AS1" s="315" t="s">
        <v>124</v>
      </c>
      <c r="AT1" s="316"/>
      <c r="AU1" s="316"/>
      <c r="AV1" s="316"/>
      <c r="AW1" s="316"/>
      <c r="AX1" s="316"/>
      <c r="AY1" s="317"/>
      <c r="AZ1" s="76"/>
      <c r="BA1" s="310" t="s">
        <v>337</v>
      </c>
      <c r="BB1" s="76"/>
      <c r="BC1" s="310" t="s">
        <v>342</v>
      </c>
      <c r="BD1" s="76"/>
      <c r="BE1" s="310" t="s">
        <v>372</v>
      </c>
      <c r="BF1" s="166"/>
      <c r="BG1" s="315" t="s">
        <v>344</v>
      </c>
      <c r="BH1" s="316"/>
      <c r="BI1" s="316"/>
      <c r="BJ1" s="316"/>
      <c r="BK1" s="316"/>
      <c r="BL1" s="316"/>
      <c r="BM1" s="317"/>
      <c r="BN1" s="166"/>
      <c r="BO1" s="315" t="s">
        <v>345</v>
      </c>
      <c r="BP1" s="316"/>
      <c r="BQ1" s="316"/>
      <c r="BR1" s="316"/>
      <c r="BS1" s="316"/>
      <c r="BT1" s="316"/>
      <c r="BU1" s="317"/>
      <c r="BV1" s="76"/>
      <c r="BW1" s="310" t="s">
        <v>371</v>
      </c>
    </row>
    <row r="2" spans="1:75" ht="20.25" customHeight="1" thickBot="1">
      <c r="A2" s="299"/>
      <c r="B2" s="302"/>
      <c r="C2" s="104" t="s">
        <v>61</v>
      </c>
      <c r="D2" s="305"/>
      <c r="E2" s="79"/>
      <c r="F2" s="308"/>
      <c r="G2" s="308"/>
      <c r="H2" s="308"/>
      <c r="I2" s="308"/>
      <c r="J2" s="308"/>
      <c r="K2" s="308"/>
      <c r="L2" s="308"/>
      <c r="M2" s="309"/>
      <c r="N2" s="313"/>
      <c r="O2" s="79"/>
      <c r="P2" s="308"/>
      <c r="Q2" s="308"/>
      <c r="R2" s="308"/>
      <c r="S2" s="308"/>
      <c r="T2" s="308"/>
      <c r="U2" s="308"/>
      <c r="V2" s="308"/>
      <c r="W2" s="309"/>
      <c r="X2" s="76"/>
      <c r="Y2" s="311"/>
      <c r="Z2" s="77"/>
      <c r="AA2" s="318"/>
      <c r="AB2" s="319"/>
      <c r="AC2" s="319"/>
      <c r="AD2" s="319"/>
      <c r="AE2" s="319"/>
      <c r="AF2" s="319"/>
      <c r="AG2" s="320"/>
      <c r="AH2" s="77"/>
      <c r="AI2" s="318"/>
      <c r="AJ2" s="319"/>
      <c r="AK2" s="319"/>
      <c r="AL2" s="319"/>
      <c r="AM2" s="319"/>
      <c r="AN2" s="319"/>
      <c r="AO2" s="320"/>
      <c r="AP2" s="76"/>
      <c r="AQ2" s="311"/>
      <c r="AR2" s="77"/>
      <c r="AS2" s="318"/>
      <c r="AT2" s="319"/>
      <c r="AU2" s="319"/>
      <c r="AV2" s="319"/>
      <c r="AW2" s="319"/>
      <c r="AX2" s="319"/>
      <c r="AY2" s="320"/>
      <c r="AZ2" s="76"/>
      <c r="BA2" s="311"/>
      <c r="BB2" s="76"/>
      <c r="BC2" s="311"/>
      <c r="BD2" s="76"/>
      <c r="BE2" s="311"/>
      <c r="BF2" s="77"/>
      <c r="BG2" s="318"/>
      <c r="BH2" s="319"/>
      <c r="BI2" s="319"/>
      <c r="BJ2" s="319"/>
      <c r="BK2" s="319"/>
      <c r="BL2" s="319"/>
      <c r="BM2" s="320"/>
      <c r="BN2" s="77"/>
      <c r="BO2" s="318"/>
      <c r="BP2" s="319"/>
      <c r="BQ2" s="319"/>
      <c r="BR2" s="319"/>
      <c r="BS2" s="319"/>
      <c r="BT2" s="319"/>
      <c r="BU2" s="320"/>
      <c r="BV2" s="76"/>
      <c r="BW2" s="311"/>
    </row>
    <row r="3" spans="1:75" ht="13.5" customHeight="1" thickBot="1">
      <c r="A3" s="300"/>
      <c r="B3" s="303"/>
      <c r="C3" s="105" t="s">
        <v>16</v>
      </c>
      <c r="D3" s="106"/>
      <c r="E3" s="77"/>
      <c r="F3" s="74" t="s">
        <v>17</v>
      </c>
      <c r="G3" s="51" t="s">
        <v>18</v>
      </c>
      <c r="H3" s="51" t="s">
        <v>19</v>
      </c>
      <c r="I3" s="56" t="s">
        <v>20</v>
      </c>
      <c r="J3" s="52" t="s">
        <v>86</v>
      </c>
      <c r="K3" s="52" t="s">
        <v>87</v>
      </c>
      <c r="L3" s="52" t="s">
        <v>90</v>
      </c>
      <c r="M3" s="53" t="s">
        <v>91</v>
      </c>
      <c r="N3" s="314"/>
      <c r="O3" s="77"/>
      <c r="P3" s="74" t="s">
        <v>17</v>
      </c>
      <c r="Q3" s="51" t="s">
        <v>18</v>
      </c>
      <c r="R3" s="51" t="s">
        <v>19</v>
      </c>
      <c r="S3" s="56" t="s">
        <v>20</v>
      </c>
      <c r="T3" s="52" t="s">
        <v>86</v>
      </c>
      <c r="U3" s="52" t="s">
        <v>87</v>
      </c>
      <c r="V3" s="52" t="s">
        <v>90</v>
      </c>
      <c r="W3" s="53" t="s">
        <v>91</v>
      </c>
      <c r="X3" s="76"/>
      <c r="Y3" s="42" t="s">
        <v>0</v>
      </c>
      <c r="Z3" s="167"/>
      <c r="AA3" s="168" t="s">
        <v>17</v>
      </c>
      <c r="AB3" s="169" t="s">
        <v>18</v>
      </c>
      <c r="AC3" s="169" t="s">
        <v>19</v>
      </c>
      <c r="AD3" s="169" t="s">
        <v>20</v>
      </c>
      <c r="AE3" s="170" t="s">
        <v>220</v>
      </c>
      <c r="AF3" s="170" t="s">
        <v>221</v>
      </c>
      <c r="AG3" s="171" t="s">
        <v>0</v>
      </c>
      <c r="AH3" s="167"/>
      <c r="AI3" s="168" t="s">
        <v>17</v>
      </c>
      <c r="AJ3" s="169" t="s">
        <v>18</v>
      </c>
      <c r="AK3" s="169" t="s">
        <v>19</v>
      </c>
      <c r="AL3" s="169" t="s">
        <v>20</v>
      </c>
      <c r="AM3" s="170" t="s">
        <v>220</v>
      </c>
      <c r="AN3" s="170" t="s">
        <v>221</v>
      </c>
      <c r="AO3" s="171" t="s">
        <v>0</v>
      </c>
      <c r="AP3" s="76"/>
      <c r="AQ3" s="42" t="s">
        <v>0</v>
      </c>
      <c r="AR3" s="167"/>
      <c r="AS3" s="168" t="s">
        <v>17</v>
      </c>
      <c r="AT3" s="169" t="s">
        <v>18</v>
      </c>
      <c r="AU3" s="169" t="s">
        <v>19</v>
      </c>
      <c r="AV3" s="169" t="s">
        <v>20</v>
      </c>
      <c r="AW3" s="170" t="s">
        <v>220</v>
      </c>
      <c r="AX3" s="170" t="s">
        <v>221</v>
      </c>
      <c r="AY3" s="171" t="s">
        <v>0</v>
      </c>
      <c r="AZ3" s="76"/>
      <c r="BA3" s="42" t="s">
        <v>0</v>
      </c>
      <c r="BB3" s="76"/>
      <c r="BC3" s="42" t="s">
        <v>0</v>
      </c>
      <c r="BD3" s="76"/>
      <c r="BE3" s="42" t="s">
        <v>0</v>
      </c>
      <c r="BF3" s="167"/>
      <c r="BG3" s="168" t="s">
        <v>17</v>
      </c>
      <c r="BH3" s="169" t="s">
        <v>18</v>
      </c>
      <c r="BI3" s="169" t="s">
        <v>19</v>
      </c>
      <c r="BJ3" s="169" t="s">
        <v>20</v>
      </c>
      <c r="BK3" s="170" t="s">
        <v>220</v>
      </c>
      <c r="BL3" s="170" t="s">
        <v>221</v>
      </c>
      <c r="BM3" s="171" t="s">
        <v>0</v>
      </c>
      <c r="BN3" s="167"/>
      <c r="BO3" s="168" t="s">
        <v>17</v>
      </c>
      <c r="BP3" s="169" t="s">
        <v>18</v>
      </c>
      <c r="BQ3" s="169" t="s">
        <v>19</v>
      </c>
      <c r="BR3" s="169" t="s">
        <v>20</v>
      </c>
      <c r="BS3" s="170" t="s">
        <v>220</v>
      </c>
      <c r="BT3" s="170" t="s">
        <v>221</v>
      </c>
      <c r="BU3" s="171" t="s">
        <v>0</v>
      </c>
      <c r="BV3" s="76"/>
      <c r="BW3" s="42" t="s">
        <v>0</v>
      </c>
    </row>
    <row r="4" spans="1:75" ht="12.75" customHeight="1" thickBot="1">
      <c r="A4" s="144">
        <v>1</v>
      </c>
      <c r="B4" s="149">
        <v>2</v>
      </c>
      <c r="C4" s="133" t="s">
        <v>34</v>
      </c>
      <c r="D4" s="121">
        <f>SUM(Y4+AG4+AO4+AQ4+AY4+BA4+BC4+BE4+BM4+BU4+BW4)</f>
        <v>531</v>
      </c>
      <c r="E4" s="75"/>
      <c r="F4" s="198">
        <v>10</v>
      </c>
      <c r="G4" s="196">
        <v>1</v>
      </c>
      <c r="H4" s="196">
        <v>4</v>
      </c>
      <c r="I4" s="196">
        <v>1</v>
      </c>
      <c r="J4" s="196">
        <v>1</v>
      </c>
      <c r="K4" s="196">
        <v>1</v>
      </c>
      <c r="L4" s="196">
        <v>1</v>
      </c>
      <c r="M4" s="70"/>
      <c r="N4" s="163">
        <f aca="true" t="shared" si="0" ref="N4:N36">SUM(F4:M4)</f>
        <v>19</v>
      </c>
      <c r="O4" s="75"/>
      <c r="P4" s="154">
        <v>153</v>
      </c>
      <c r="Q4" s="68">
        <v>66</v>
      </c>
      <c r="R4" s="68">
        <v>39</v>
      </c>
      <c r="S4" s="69">
        <v>68</v>
      </c>
      <c r="T4" s="68">
        <v>24</v>
      </c>
      <c r="U4" s="68">
        <v>44</v>
      </c>
      <c r="V4" s="68">
        <v>8</v>
      </c>
      <c r="W4" s="70"/>
      <c r="X4" s="76"/>
      <c r="Y4" s="40">
        <v>5</v>
      </c>
      <c r="Z4" s="172"/>
      <c r="AA4" s="173">
        <v>45</v>
      </c>
      <c r="AB4" s="174">
        <v>15</v>
      </c>
      <c r="AC4" s="174">
        <v>2</v>
      </c>
      <c r="AD4" s="174"/>
      <c r="AE4" s="174">
        <v>1</v>
      </c>
      <c r="AF4" s="175">
        <v>6</v>
      </c>
      <c r="AG4" s="176">
        <f aca="true" t="shared" si="1" ref="AG4:AG36">SUM(AA4:AF4)</f>
        <v>69</v>
      </c>
      <c r="AH4" s="172"/>
      <c r="AI4" s="173">
        <v>43</v>
      </c>
      <c r="AJ4" s="174">
        <v>20</v>
      </c>
      <c r="AK4" s="174">
        <v>11</v>
      </c>
      <c r="AL4" s="174">
        <v>20</v>
      </c>
      <c r="AM4" s="174">
        <v>2</v>
      </c>
      <c r="AN4" s="175">
        <v>8</v>
      </c>
      <c r="AO4" s="176">
        <f aca="true" t="shared" si="2" ref="AO4:AO36">SUM(AI4:AN4)</f>
        <v>104</v>
      </c>
      <c r="AP4" s="76"/>
      <c r="AQ4" s="40">
        <v>80</v>
      </c>
      <c r="AR4" s="172"/>
      <c r="AS4" s="173">
        <v>24</v>
      </c>
      <c r="AT4" s="174">
        <v>1</v>
      </c>
      <c r="AU4" s="174">
        <v>1</v>
      </c>
      <c r="AV4" s="174">
        <v>8</v>
      </c>
      <c r="AW4" s="174">
        <v>1</v>
      </c>
      <c r="AX4" s="175">
        <v>1</v>
      </c>
      <c r="AY4" s="176">
        <f aca="true" t="shared" si="3" ref="AY4:AY36">SUM(AS4:AX4)</f>
        <v>36</v>
      </c>
      <c r="AZ4" s="76"/>
      <c r="BA4" s="40">
        <v>60</v>
      </c>
      <c r="BB4" s="76"/>
      <c r="BC4" s="40">
        <v>75</v>
      </c>
      <c r="BD4" s="76"/>
      <c r="BE4" s="40">
        <v>20</v>
      </c>
      <c r="BF4" s="172"/>
      <c r="BG4" s="173"/>
      <c r="BH4" s="174"/>
      <c r="BI4" s="174"/>
      <c r="BJ4" s="174"/>
      <c r="BK4" s="174"/>
      <c r="BL4" s="175"/>
      <c r="BM4" s="176">
        <f aca="true" t="shared" si="4" ref="BM4:BM36">SUM(BG4:BL4)</f>
        <v>0</v>
      </c>
      <c r="BN4" s="172"/>
      <c r="BO4" s="173">
        <v>34</v>
      </c>
      <c r="BP4" s="174">
        <v>20</v>
      </c>
      <c r="BQ4" s="174">
        <v>3</v>
      </c>
      <c r="BR4" s="174">
        <v>10</v>
      </c>
      <c r="BS4" s="174">
        <v>1</v>
      </c>
      <c r="BT4" s="175">
        <v>8</v>
      </c>
      <c r="BU4" s="176">
        <f aca="true" t="shared" si="5" ref="BU4:BU36">SUM(BO4:BT4)</f>
        <v>76</v>
      </c>
      <c r="BV4" s="76"/>
      <c r="BW4" s="40">
        <v>6</v>
      </c>
    </row>
    <row r="5" spans="1:75" ht="12.75" customHeight="1" thickBot="1">
      <c r="A5" s="145">
        <v>2</v>
      </c>
      <c r="B5" s="150">
        <v>1</v>
      </c>
      <c r="C5" s="134" t="s">
        <v>65</v>
      </c>
      <c r="D5" s="121">
        <f aca="true" t="shared" si="6" ref="D5:D36">SUM(Y5+AG5+AO5+AQ5+AY5+BA5+BC5+BE5+BM5+BU5+BW5)</f>
        <v>334</v>
      </c>
      <c r="E5" s="75"/>
      <c r="F5" s="199">
        <v>1</v>
      </c>
      <c r="G5" s="197">
        <v>1</v>
      </c>
      <c r="H5" s="197">
        <v>6</v>
      </c>
      <c r="I5" s="156"/>
      <c r="J5" s="197">
        <v>4</v>
      </c>
      <c r="K5" s="156"/>
      <c r="L5" s="156"/>
      <c r="M5" s="157"/>
      <c r="N5" s="164">
        <f t="shared" si="0"/>
        <v>12</v>
      </c>
      <c r="O5" s="75"/>
      <c r="P5" s="155">
        <v>18</v>
      </c>
      <c r="Q5" s="156">
        <v>1</v>
      </c>
      <c r="R5" s="156">
        <v>110</v>
      </c>
      <c r="S5" s="158"/>
      <c r="T5" s="156">
        <v>155</v>
      </c>
      <c r="U5" s="156"/>
      <c r="V5" s="156"/>
      <c r="W5" s="157"/>
      <c r="X5" s="76"/>
      <c r="Y5" s="36">
        <v>22</v>
      </c>
      <c r="Z5" s="172"/>
      <c r="AA5" s="177">
        <v>6</v>
      </c>
      <c r="AB5" s="178">
        <v>1</v>
      </c>
      <c r="AC5" s="178">
        <v>23</v>
      </c>
      <c r="AD5" s="178"/>
      <c r="AE5" s="178">
        <v>17</v>
      </c>
      <c r="AF5" s="179"/>
      <c r="AG5" s="180">
        <f t="shared" si="1"/>
        <v>47</v>
      </c>
      <c r="AH5" s="172"/>
      <c r="AI5" s="177">
        <v>8</v>
      </c>
      <c r="AJ5" s="178"/>
      <c r="AK5" s="178">
        <v>37</v>
      </c>
      <c r="AL5" s="178"/>
      <c r="AM5" s="178">
        <v>16</v>
      </c>
      <c r="AN5" s="179"/>
      <c r="AO5" s="180">
        <f t="shared" si="2"/>
        <v>61</v>
      </c>
      <c r="AP5" s="76"/>
      <c r="AQ5" s="36">
        <v>50</v>
      </c>
      <c r="AR5" s="172"/>
      <c r="AS5" s="177">
        <v>1</v>
      </c>
      <c r="AT5" s="178"/>
      <c r="AU5" s="178">
        <v>16</v>
      </c>
      <c r="AV5" s="178"/>
      <c r="AW5" s="178">
        <v>16</v>
      </c>
      <c r="AX5" s="179"/>
      <c r="AY5" s="180">
        <f t="shared" si="3"/>
        <v>33</v>
      </c>
      <c r="AZ5" s="76"/>
      <c r="BA5" s="36">
        <v>40</v>
      </c>
      <c r="BB5" s="76"/>
      <c r="BC5" s="36">
        <v>10</v>
      </c>
      <c r="BD5" s="76"/>
      <c r="BE5" s="36">
        <v>20</v>
      </c>
      <c r="BF5" s="172"/>
      <c r="BG5" s="177"/>
      <c r="BH5" s="178"/>
      <c r="BI5" s="178">
        <v>10</v>
      </c>
      <c r="BJ5" s="178"/>
      <c r="BK5" s="178"/>
      <c r="BL5" s="179"/>
      <c r="BM5" s="180">
        <f t="shared" si="4"/>
        <v>10</v>
      </c>
      <c r="BN5" s="172"/>
      <c r="BO5" s="177">
        <v>1</v>
      </c>
      <c r="BP5" s="178"/>
      <c r="BQ5" s="178">
        <v>2</v>
      </c>
      <c r="BR5" s="178"/>
      <c r="BS5" s="178">
        <v>32</v>
      </c>
      <c r="BT5" s="179"/>
      <c r="BU5" s="180">
        <f t="shared" si="5"/>
        <v>35</v>
      </c>
      <c r="BV5" s="76"/>
      <c r="BW5" s="36">
        <v>6</v>
      </c>
    </row>
    <row r="6" spans="1:75" ht="12.75" customHeight="1" thickBot="1">
      <c r="A6" s="145">
        <v>3</v>
      </c>
      <c r="B6" s="150">
        <v>3</v>
      </c>
      <c r="C6" s="134" t="s">
        <v>70</v>
      </c>
      <c r="D6" s="121">
        <f t="shared" si="6"/>
        <v>277</v>
      </c>
      <c r="E6" s="75"/>
      <c r="F6" s="199">
        <v>5</v>
      </c>
      <c r="G6" s="197">
        <v>1</v>
      </c>
      <c r="H6" s="197">
        <v>3</v>
      </c>
      <c r="I6" s="156"/>
      <c r="J6" s="197">
        <v>3</v>
      </c>
      <c r="K6" s="156"/>
      <c r="L6" s="197">
        <v>1</v>
      </c>
      <c r="M6" s="157"/>
      <c r="N6" s="164">
        <f t="shared" si="0"/>
        <v>13</v>
      </c>
      <c r="O6" s="75"/>
      <c r="P6" s="155">
        <v>16</v>
      </c>
      <c r="Q6" s="156">
        <v>15</v>
      </c>
      <c r="R6" s="156">
        <v>16</v>
      </c>
      <c r="S6" s="158"/>
      <c r="T6" s="156">
        <v>149</v>
      </c>
      <c r="U6" s="156"/>
      <c r="V6" s="156">
        <v>6</v>
      </c>
      <c r="W6" s="157"/>
      <c r="X6" s="76"/>
      <c r="Y6" s="36">
        <v>5</v>
      </c>
      <c r="Z6" s="172"/>
      <c r="AA6" s="177">
        <v>2</v>
      </c>
      <c r="AB6" s="178"/>
      <c r="AC6" s="178">
        <v>1</v>
      </c>
      <c r="AD6" s="178"/>
      <c r="AE6" s="178">
        <v>9</v>
      </c>
      <c r="AF6" s="179"/>
      <c r="AG6" s="180">
        <f t="shared" si="1"/>
        <v>12</v>
      </c>
      <c r="AH6" s="172"/>
      <c r="AI6" s="177">
        <v>14</v>
      </c>
      <c r="AJ6" s="178">
        <v>15</v>
      </c>
      <c r="AK6" s="178">
        <v>11</v>
      </c>
      <c r="AL6" s="178"/>
      <c r="AM6" s="178">
        <v>4</v>
      </c>
      <c r="AN6" s="179"/>
      <c r="AO6" s="180">
        <f t="shared" si="2"/>
        <v>44</v>
      </c>
      <c r="AP6" s="76"/>
      <c r="AQ6" s="36">
        <v>50</v>
      </c>
      <c r="AR6" s="172"/>
      <c r="AS6" s="177">
        <v>1</v>
      </c>
      <c r="AT6" s="178"/>
      <c r="AU6" s="178">
        <v>1</v>
      </c>
      <c r="AV6" s="178"/>
      <c r="AW6" s="178">
        <v>12</v>
      </c>
      <c r="AX6" s="179"/>
      <c r="AY6" s="180">
        <f t="shared" si="3"/>
        <v>14</v>
      </c>
      <c r="AZ6" s="76"/>
      <c r="BA6" s="36">
        <v>20</v>
      </c>
      <c r="BB6" s="76"/>
      <c r="BC6" s="36">
        <v>50</v>
      </c>
      <c r="BD6" s="76"/>
      <c r="BE6" s="36">
        <v>10</v>
      </c>
      <c r="BF6" s="172"/>
      <c r="BG6" s="177"/>
      <c r="BH6" s="178"/>
      <c r="BI6" s="178"/>
      <c r="BJ6" s="178"/>
      <c r="BK6" s="178">
        <v>60</v>
      </c>
      <c r="BL6" s="179"/>
      <c r="BM6" s="180">
        <f t="shared" si="4"/>
        <v>60</v>
      </c>
      <c r="BN6" s="172"/>
      <c r="BO6" s="177">
        <v>3</v>
      </c>
      <c r="BP6" s="178"/>
      <c r="BQ6" s="178">
        <v>1</v>
      </c>
      <c r="BR6" s="178"/>
      <c r="BS6" s="178">
        <v>2</v>
      </c>
      <c r="BT6" s="179"/>
      <c r="BU6" s="180">
        <f t="shared" si="5"/>
        <v>6</v>
      </c>
      <c r="BV6" s="76"/>
      <c r="BW6" s="36">
        <v>6</v>
      </c>
    </row>
    <row r="7" spans="1:75" ht="12.75" customHeight="1" thickBot="1">
      <c r="A7" s="145">
        <v>4</v>
      </c>
      <c r="B7" s="150">
        <v>6</v>
      </c>
      <c r="C7" s="135" t="s">
        <v>370</v>
      </c>
      <c r="D7" s="121">
        <f t="shared" si="6"/>
        <v>144</v>
      </c>
      <c r="E7" s="75"/>
      <c r="F7" s="199">
        <v>1</v>
      </c>
      <c r="G7" s="156"/>
      <c r="H7" s="197">
        <v>1</v>
      </c>
      <c r="I7" s="156"/>
      <c r="J7" s="197">
        <v>1</v>
      </c>
      <c r="K7" s="197">
        <v>1</v>
      </c>
      <c r="L7" s="156"/>
      <c r="M7" s="157"/>
      <c r="N7" s="164">
        <f t="shared" si="0"/>
        <v>4</v>
      </c>
      <c r="O7" s="75"/>
      <c r="P7" s="155"/>
      <c r="Q7" s="156"/>
      <c r="R7" s="156">
        <v>3</v>
      </c>
      <c r="S7" s="158"/>
      <c r="T7" s="156">
        <v>129</v>
      </c>
      <c r="U7" s="156">
        <v>1</v>
      </c>
      <c r="V7" s="156"/>
      <c r="W7" s="157"/>
      <c r="X7" s="76"/>
      <c r="Y7" s="36">
        <v>9</v>
      </c>
      <c r="Z7" s="172"/>
      <c r="AA7" s="177"/>
      <c r="AB7" s="178"/>
      <c r="AC7" s="178">
        <v>1</v>
      </c>
      <c r="AD7" s="178"/>
      <c r="AE7" s="178">
        <v>1</v>
      </c>
      <c r="AF7" s="179"/>
      <c r="AG7" s="180">
        <f t="shared" si="1"/>
        <v>2</v>
      </c>
      <c r="AH7" s="172"/>
      <c r="AI7" s="177"/>
      <c r="AJ7" s="178"/>
      <c r="AK7" s="178">
        <v>1</v>
      </c>
      <c r="AL7" s="178"/>
      <c r="AM7" s="178">
        <v>23</v>
      </c>
      <c r="AN7" s="179">
        <v>1</v>
      </c>
      <c r="AO7" s="180">
        <f t="shared" si="2"/>
        <v>25</v>
      </c>
      <c r="AP7" s="76"/>
      <c r="AQ7" s="36">
        <v>10</v>
      </c>
      <c r="AR7" s="172"/>
      <c r="AS7" s="177"/>
      <c r="AT7" s="178"/>
      <c r="AU7" s="178"/>
      <c r="AV7" s="178"/>
      <c r="AW7" s="178">
        <v>30</v>
      </c>
      <c r="AX7" s="179"/>
      <c r="AY7" s="180">
        <f t="shared" si="3"/>
        <v>30</v>
      </c>
      <c r="AZ7" s="76"/>
      <c r="BA7" s="36">
        <v>20</v>
      </c>
      <c r="BB7" s="76"/>
      <c r="BC7" s="36">
        <v>10</v>
      </c>
      <c r="BD7" s="76"/>
      <c r="BE7" s="36">
        <v>10</v>
      </c>
      <c r="BF7" s="172"/>
      <c r="BG7" s="177"/>
      <c r="BH7" s="178"/>
      <c r="BI7" s="178"/>
      <c r="BJ7" s="178"/>
      <c r="BK7" s="178"/>
      <c r="BL7" s="179"/>
      <c r="BM7" s="180">
        <f t="shared" si="4"/>
        <v>0</v>
      </c>
      <c r="BN7" s="172"/>
      <c r="BO7" s="177"/>
      <c r="BP7" s="178"/>
      <c r="BQ7" s="178">
        <v>1</v>
      </c>
      <c r="BR7" s="178"/>
      <c r="BS7" s="178">
        <v>17</v>
      </c>
      <c r="BT7" s="179"/>
      <c r="BU7" s="180">
        <f t="shared" si="5"/>
        <v>18</v>
      </c>
      <c r="BV7" s="76"/>
      <c r="BW7" s="36">
        <v>10</v>
      </c>
    </row>
    <row r="8" spans="1:75" ht="12.75" customHeight="1" thickBot="1">
      <c r="A8" s="145">
        <v>5</v>
      </c>
      <c r="B8" s="150">
        <v>10</v>
      </c>
      <c r="C8" s="134" t="s">
        <v>84</v>
      </c>
      <c r="D8" s="121">
        <f t="shared" si="6"/>
        <v>118</v>
      </c>
      <c r="E8" s="75"/>
      <c r="F8" s="199">
        <v>3</v>
      </c>
      <c r="G8" s="156"/>
      <c r="H8" s="156"/>
      <c r="I8" s="156"/>
      <c r="J8" s="197">
        <v>1</v>
      </c>
      <c r="K8" s="197">
        <v>1</v>
      </c>
      <c r="L8" s="197">
        <v>1</v>
      </c>
      <c r="M8" s="157"/>
      <c r="N8" s="164">
        <f t="shared" si="0"/>
        <v>6</v>
      </c>
      <c r="O8" s="75"/>
      <c r="P8" s="155">
        <v>16</v>
      </c>
      <c r="Q8" s="156"/>
      <c r="R8" s="156"/>
      <c r="S8" s="158"/>
      <c r="T8" s="156">
        <v>11</v>
      </c>
      <c r="U8" s="156">
        <v>73</v>
      </c>
      <c r="V8" s="156">
        <v>8</v>
      </c>
      <c r="W8" s="157"/>
      <c r="X8" s="76"/>
      <c r="Y8" s="36">
        <v>2</v>
      </c>
      <c r="Z8" s="172"/>
      <c r="AA8" s="177"/>
      <c r="AB8" s="178"/>
      <c r="AC8" s="178"/>
      <c r="AD8" s="178"/>
      <c r="AE8" s="178">
        <v>1</v>
      </c>
      <c r="AF8" s="179">
        <v>8</v>
      </c>
      <c r="AG8" s="180">
        <f t="shared" si="1"/>
        <v>9</v>
      </c>
      <c r="AH8" s="172"/>
      <c r="AI8" s="177">
        <v>1</v>
      </c>
      <c r="AJ8" s="178"/>
      <c r="AK8" s="178"/>
      <c r="AL8" s="178"/>
      <c r="AM8" s="178">
        <v>1</v>
      </c>
      <c r="AN8" s="179">
        <v>15</v>
      </c>
      <c r="AO8" s="180">
        <f t="shared" si="2"/>
        <v>17</v>
      </c>
      <c r="AP8" s="76"/>
      <c r="AQ8" s="36">
        <v>10</v>
      </c>
      <c r="AR8" s="172"/>
      <c r="AS8" s="177"/>
      <c r="AT8" s="178"/>
      <c r="AU8" s="178"/>
      <c r="AV8" s="178"/>
      <c r="AW8" s="178"/>
      <c r="AX8" s="179">
        <v>1</v>
      </c>
      <c r="AY8" s="180">
        <f t="shared" si="3"/>
        <v>1</v>
      </c>
      <c r="AZ8" s="76"/>
      <c r="BA8" s="36">
        <v>20</v>
      </c>
      <c r="BB8" s="76"/>
      <c r="BC8" s="36">
        <v>10</v>
      </c>
      <c r="BD8" s="76"/>
      <c r="BE8" s="36">
        <v>10</v>
      </c>
      <c r="BF8" s="172"/>
      <c r="BG8" s="177"/>
      <c r="BH8" s="178"/>
      <c r="BI8" s="178"/>
      <c r="BJ8" s="178"/>
      <c r="BK8" s="178"/>
      <c r="BL8" s="179"/>
      <c r="BM8" s="180">
        <f t="shared" si="4"/>
        <v>0</v>
      </c>
      <c r="BN8" s="172"/>
      <c r="BO8" s="177">
        <v>15</v>
      </c>
      <c r="BP8" s="178"/>
      <c r="BQ8" s="178"/>
      <c r="BR8" s="178"/>
      <c r="BS8" s="178"/>
      <c r="BT8" s="179"/>
      <c r="BU8" s="180">
        <f t="shared" si="5"/>
        <v>15</v>
      </c>
      <c r="BV8" s="76"/>
      <c r="BW8" s="36">
        <v>24</v>
      </c>
    </row>
    <row r="9" spans="1:75" ht="12.75" customHeight="1" thickBot="1">
      <c r="A9" s="145">
        <v>6</v>
      </c>
      <c r="B9" s="150">
        <v>5</v>
      </c>
      <c r="C9" s="134" t="s">
        <v>24</v>
      </c>
      <c r="D9" s="121">
        <f t="shared" si="6"/>
        <v>108</v>
      </c>
      <c r="E9" s="75"/>
      <c r="F9" s="155"/>
      <c r="G9" s="156"/>
      <c r="H9" s="156"/>
      <c r="I9" s="156"/>
      <c r="J9" s="197">
        <v>1</v>
      </c>
      <c r="K9" s="156"/>
      <c r="L9" s="197">
        <v>1</v>
      </c>
      <c r="M9" s="157"/>
      <c r="N9" s="164">
        <f t="shared" si="0"/>
        <v>2</v>
      </c>
      <c r="O9" s="75"/>
      <c r="P9" s="155"/>
      <c r="Q9" s="156"/>
      <c r="R9" s="156"/>
      <c r="S9" s="158"/>
      <c r="T9" s="156">
        <v>106</v>
      </c>
      <c r="U9" s="156"/>
      <c r="V9" s="156">
        <v>2</v>
      </c>
      <c r="W9" s="157"/>
      <c r="X9" s="76"/>
      <c r="Y9" s="36">
        <v>4</v>
      </c>
      <c r="Z9" s="172"/>
      <c r="AA9" s="177"/>
      <c r="AB9" s="178"/>
      <c r="AC9" s="178"/>
      <c r="AD9" s="178"/>
      <c r="AE9" s="178">
        <v>20</v>
      </c>
      <c r="AF9" s="179"/>
      <c r="AG9" s="180">
        <f t="shared" si="1"/>
        <v>20</v>
      </c>
      <c r="AH9" s="172"/>
      <c r="AI9" s="177"/>
      <c r="AJ9" s="178"/>
      <c r="AK9" s="178"/>
      <c r="AL9" s="178"/>
      <c r="AM9" s="178">
        <v>12</v>
      </c>
      <c r="AN9" s="179"/>
      <c r="AO9" s="180">
        <f t="shared" si="2"/>
        <v>12</v>
      </c>
      <c r="AP9" s="76"/>
      <c r="AQ9" s="36">
        <v>10</v>
      </c>
      <c r="AR9" s="172"/>
      <c r="AS9" s="177"/>
      <c r="AT9" s="178"/>
      <c r="AU9" s="178"/>
      <c r="AV9" s="178"/>
      <c r="AW9" s="178">
        <v>20</v>
      </c>
      <c r="AX9" s="179"/>
      <c r="AY9" s="180">
        <f t="shared" si="3"/>
        <v>20</v>
      </c>
      <c r="AZ9" s="76"/>
      <c r="BA9" s="36">
        <v>20</v>
      </c>
      <c r="BB9" s="76"/>
      <c r="BC9" s="36"/>
      <c r="BD9" s="76"/>
      <c r="BE9" s="36">
        <v>10</v>
      </c>
      <c r="BF9" s="172"/>
      <c r="BG9" s="177"/>
      <c r="BH9" s="178"/>
      <c r="BI9" s="178"/>
      <c r="BJ9" s="178"/>
      <c r="BK9" s="178">
        <v>10</v>
      </c>
      <c r="BL9" s="179"/>
      <c r="BM9" s="180">
        <f t="shared" si="4"/>
        <v>10</v>
      </c>
      <c r="BN9" s="172"/>
      <c r="BO9" s="177"/>
      <c r="BP9" s="178"/>
      <c r="BQ9" s="178"/>
      <c r="BR9" s="178"/>
      <c r="BS9" s="178">
        <v>2</v>
      </c>
      <c r="BT9" s="179"/>
      <c r="BU9" s="180">
        <f t="shared" si="5"/>
        <v>2</v>
      </c>
      <c r="BV9" s="76"/>
      <c r="BW9" s="36"/>
    </row>
    <row r="10" spans="1:75" ht="12.75" customHeight="1" thickBot="1">
      <c r="A10" s="145">
        <v>7</v>
      </c>
      <c r="B10" s="150">
        <v>8</v>
      </c>
      <c r="C10" s="134" t="s">
        <v>22</v>
      </c>
      <c r="D10" s="121">
        <f t="shared" si="6"/>
        <v>97</v>
      </c>
      <c r="E10" s="75"/>
      <c r="F10" s="199">
        <v>2</v>
      </c>
      <c r="G10" s="156"/>
      <c r="H10" s="197">
        <v>3</v>
      </c>
      <c r="I10" s="156"/>
      <c r="J10" s="197">
        <v>2</v>
      </c>
      <c r="K10" s="156"/>
      <c r="L10" s="197">
        <v>5</v>
      </c>
      <c r="M10" s="157"/>
      <c r="N10" s="164">
        <f t="shared" si="0"/>
        <v>12</v>
      </c>
      <c r="O10" s="75"/>
      <c r="P10" s="155"/>
      <c r="Q10" s="156"/>
      <c r="R10" s="156">
        <v>70</v>
      </c>
      <c r="S10" s="158"/>
      <c r="T10" s="156">
        <v>2</v>
      </c>
      <c r="U10" s="156"/>
      <c r="V10" s="156">
        <v>13</v>
      </c>
      <c r="W10" s="157"/>
      <c r="X10" s="76"/>
      <c r="Y10" s="36">
        <v>3</v>
      </c>
      <c r="Z10" s="172"/>
      <c r="AA10" s="177"/>
      <c r="AB10" s="178"/>
      <c r="AC10" s="178">
        <v>1</v>
      </c>
      <c r="AD10" s="178"/>
      <c r="AE10" s="178"/>
      <c r="AF10" s="179"/>
      <c r="AG10" s="180">
        <f t="shared" si="1"/>
        <v>1</v>
      </c>
      <c r="AH10" s="172"/>
      <c r="AI10" s="177">
        <v>1</v>
      </c>
      <c r="AJ10" s="178"/>
      <c r="AK10" s="178">
        <v>1</v>
      </c>
      <c r="AL10" s="178"/>
      <c r="AM10" s="178"/>
      <c r="AN10" s="179"/>
      <c r="AO10" s="180">
        <f t="shared" si="2"/>
        <v>2</v>
      </c>
      <c r="AP10" s="76"/>
      <c r="AQ10" s="36"/>
      <c r="AR10" s="172"/>
      <c r="AS10" s="177"/>
      <c r="AT10" s="178"/>
      <c r="AU10" s="178">
        <v>8</v>
      </c>
      <c r="AV10" s="178"/>
      <c r="AW10" s="178"/>
      <c r="AX10" s="179"/>
      <c r="AY10" s="180">
        <f t="shared" si="3"/>
        <v>8</v>
      </c>
      <c r="AZ10" s="76"/>
      <c r="BA10" s="36">
        <v>20</v>
      </c>
      <c r="BB10" s="76"/>
      <c r="BC10" s="36">
        <v>10</v>
      </c>
      <c r="BD10" s="76"/>
      <c r="BE10" s="36"/>
      <c r="BF10" s="172"/>
      <c r="BG10" s="177"/>
      <c r="BH10" s="178"/>
      <c r="BI10" s="178">
        <v>40</v>
      </c>
      <c r="BJ10" s="178"/>
      <c r="BK10" s="178"/>
      <c r="BL10" s="179"/>
      <c r="BM10" s="180">
        <f t="shared" si="4"/>
        <v>40</v>
      </c>
      <c r="BN10" s="172"/>
      <c r="BO10" s="177"/>
      <c r="BP10" s="178"/>
      <c r="BQ10" s="178">
        <v>1</v>
      </c>
      <c r="BR10" s="178"/>
      <c r="BS10" s="178"/>
      <c r="BT10" s="179"/>
      <c r="BU10" s="180">
        <f t="shared" si="5"/>
        <v>1</v>
      </c>
      <c r="BV10" s="76"/>
      <c r="BW10" s="36">
        <v>12</v>
      </c>
    </row>
    <row r="11" spans="1:75" ht="12.75" customHeight="1" thickBot="1">
      <c r="A11" s="145">
        <v>8</v>
      </c>
      <c r="B11" s="150">
        <v>7</v>
      </c>
      <c r="C11" s="135" t="s">
        <v>32</v>
      </c>
      <c r="D11" s="121">
        <f t="shared" si="6"/>
        <v>94</v>
      </c>
      <c r="E11" s="75"/>
      <c r="F11" s="155"/>
      <c r="G11" s="156"/>
      <c r="H11" s="156"/>
      <c r="I11" s="156"/>
      <c r="J11" s="156"/>
      <c r="K11" s="197">
        <v>2</v>
      </c>
      <c r="L11" s="156"/>
      <c r="M11" s="157"/>
      <c r="N11" s="164">
        <f t="shared" si="0"/>
        <v>2</v>
      </c>
      <c r="O11" s="75"/>
      <c r="P11" s="155"/>
      <c r="Q11" s="156"/>
      <c r="R11" s="156"/>
      <c r="S11" s="158"/>
      <c r="T11" s="156">
        <v>12</v>
      </c>
      <c r="U11" s="156">
        <v>82</v>
      </c>
      <c r="V11" s="156"/>
      <c r="W11" s="157"/>
      <c r="X11" s="76"/>
      <c r="Y11" s="36"/>
      <c r="Z11" s="172"/>
      <c r="AA11" s="177"/>
      <c r="AB11" s="178"/>
      <c r="AC11" s="178"/>
      <c r="AD11" s="178"/>
      <c r="AE11" s="178"/>
      <c r="AF11" s="179">
        <v>10</v>
      </c>
      <c r="AG11" s="180">
        <f t="shared" si="1"/>
        <v>10</v>
      </c>
      <c r="AH11" s="172"/>
      <c r="AI11" s="177"/>
      <c r="AJ11" s="178"/>
      <c r="AK11" s="178"/>
      <c r="AL11" s="178"/>
      <c r="AM11" s="178">
        <v>2</v>
      </c>
      <c r="AN11" s="179">
        <v>10</v>
      </c>
      <c r="AO11" s="180">
        <f t="shared" si="2"/>
        <v>12</v>
      </c>
      <c r="AP11" s="76"/>
      <c r="AQ11" s="36">
        <v>10</v>
      </c>
      <c r="AR11" s="172"/>
      <c r="AS11" s="177"/>
      <c r="AT11" s="178"/>
      <c r="AU11" s="178"/>
      <c r="AV11" s="178"/>
      <c r="AW11" s="178"/>
      <c r="AX11" s="179">
        <v>1</v>
      </c>
      <c r="AY11" s="180">
        <f t="shared" si="3"/>
        <v>1</v>
      </c>
      <c r="AZ11" s="76"/>
      <c r="BA11" s="36">
        <v>20</v>
      </c>
      <c r="BB11" s="76"/>
      <c r="BC11" s="36"/>
      <c r="BD11" s="76"/>
      <c r="BE11" s="36">
        <v>10</v>
      </c>
      <c r="BF11" s="172"/>
      <c r="BG11" s="177"/>
      <c r="BH11" s="178"/>
      <c r="BI11" s="178"/>
      <c r="BJ11" s="178"/>
      <c r="BK11" s="178"/>
      <c r="BL11" s="179"/>
      <c r="BM11" s="180">
        <f t="shared" si="4"/>
        <v>0</v>
      </c>
      <c r="BN11" s="172"/>
      <c r="BO11" s="177"/>
      <c r="BP11" s="178"/>
      <c r="BQ11" s="178"/>
      <c r="BR11" s="178"/>
      <c r="BS11" s="178"/>
      <c r="BT11" s="179">
        <v>1</v>
      </c>
      <c r="BU11" s="180">
        <f t="shared" si="5"/>
        <v>1</v>
      </c>
      <c r="BV11" s="76"/>
      <c r="BW11" s="36">
        <v>30</v>
      </c>
    </row>
    <row r="12" spans="1:75" ht="12.75" customHeight="1" thickBot="1">
      <c r="A12" s="145">
        <v>9</v>
      </c>
      <c r="B12" s="150">
        <v>15</v>
      </c>
      <c r="C12" s="135" t="s">
        <v>21</v>
      </c>
      <c r="D12" s="121">
        <f t="shared" si="6"/>
        <v>85</v>
      </c>
      <c r="E12" s="75"/>
      <c r="F12" s="155"/>
      <c r="G12" s="156"/>
      <c r="H12" s="197">
        <v>1</v>
      </c>
      <c r="I12" s="158"/>
      <c r="J12" s="197">
        <v>1</v>
      </c>
      <c r="K12" s="156"/>
      <c r="L12" s="156"/>
      <c r="M12" s="157"/>
      <c r="N12" s="164">
        <f t="shared" si="0"/>
        <v>2</v>
      </c>
      <c r="O12" s="75"/>
      <c r="P12" s="155"/>
      <c r="Q12" s="156"/>
      <c r="R12" s="156">
        <v>18</v>
      </c>
      <c r="S12" s="158"/>
      <c r="T12" s="156">
        <v>67</v>
      </c>
      <c r="U12" s="156"/>
      <c r="V12" s="156"/>
      <c r="W12" s="157"/>
      <c r="X12" s="76"/>
      <c r="Y12" s="36"/>
      <c r="Z12" s="172"/>
      <c r="AA12" s="177"/>
      <c r="AB12" s="178"/>
      <c r="AC12" s="178"/>
      <c r="AD12" s="178"/>
      <c r="AE12" s="178">
        <v>10</v>
      </c>
      <c r="AF12" s="179"/>
      <c r="AG12" s="180">
        <f t="shared" si="1"/>
        <v>10</v>
      </c>
      <c r="AH12" s="172"/>
      <c r="AI12" s="177"/>
      <c r="AJ12" s="178"/>
      <c r="AK12" s="178">
        <v>6</v>
      </c>
      <c r="AL12" s="178"/>
      <c r="AM12" s="178">
        <v>15</v>
      </c>
      <c r="AN12" s="179"/>
      <c r="AO12" s="180">
        <f t="shared" si="2"/>
        <v>21</v>
      </c>
      <c r="AP12" s="76"/>
      <c r="AQ12" s="36">
        <v>20</v>
      </c>
      <c r="AR12" s="172"/>
      <c r="AS12" s="177"/>
      <c r="AT12" s="178"/>
      <c r="AU12" s="178">
        <v>1</v>
      </c>
      <c r="AV12" s="178"/>
      <c r="AW12" s="178">
        <v>1</v>
      </c>
      <c r="AX12" s="179"/>
      <c r="AY12" s="180">
        <f t="shared" si="3"/>
        <v>2</v>
      </c>
      <c r="AZ12" s="76"/>
      <c r="BA12" s="36">
        <v>20</v>
      </c>
      <c r="BB12" s="76"/>
      <c r="BC12" s="36"/>
      <c r="BD12" s="76"/>
      <c r="BE12" s="36">
        <v>10</v>
      </c>
      <c r="BF12" s="172"/>
      <c r="BG12" s="177"/>
      <c r="BH12" s="178"/>
      <c r="BI12" s="178"/>
      <c r="BJ12" s="178"/>
      <c r="BK12" s="178"/>
      <c r="BL12" s="179"/>
      <c r="BM12" s="180">
        <f t="shared" si="4"/>
        <v>0</v>
      </c>
      <c r="BN12" s="172"/>
      <c r="BO12" s="177"/>
      <c r="BP12" s="178"/>
      <c r="BQ12" s="178">
        <v>1</v>
      </c>
      <c r="BR12" s="178"/>
      <c r="BS12" s="178">
        <v>1</v>
      </c>
      <c r="BT12" s="179"/>
      <c r="BU12" s="180">
        <f t="shared" si="5"/>
        <v>2</v>
      </c>
      <c r="BV12" s="76"/>
      <c r="BW12" s="36"/>
    </row>
    <row r="13" spans="1:75" ht="12.75" customHeight="1" thickBot="1">
      <c r="A13" s="145">
        <v>10</v>
      </c>
      <c r="B13" s="150">
        <v>9</v>
      </c>
      <c r="C13" s="134" t="s">
        <v>27</v>
      </c>
      <c r="D13" s="121">
        <f t="shared" si="6"/>
        <v>49</v>
      </c>
      <c r="E13" s="75"/>
      <c r="F13" s="155"/>
      <c r="G13" s="156"/>
      <c r="H13" s="197">
        <v>3</v>
      </c>
      <c r="I13" s="197">
        <v>1</v>
      </c>
      <c r="J13" s="197">
        <v>1</v>
      </c>
      <c r="K13" s="156"/>
      <c r="L13" s="156"/>
      <c r="M13" s="157"/>
      <c r="N13" s="164">
        <f t="shared" si="0"/>
        <v>5</v>
      </c>
      <c r="O13" s="75"/>
      <c r="P13" s="155">
        <v>1</v>
      </c>
      <c r="Q13" s="156"/>
      <c r="R13" s="156">
        <v>21</v>
      </c>
      <c r="S13" s="158">
        <v>27</v>
      </c>
      <c r="T13" s="156">
        <v>7</v>
      </c>
      <c r="U13" s="156"/>
      <c r="V13" s="156"/>
      <c r="W13" s="157"/>
      <c r="X13" s="76"/>
      <c r="Y13" s="36">
        <v>4</v>
      </c>
      <c r="Z13" s="172"/>
      <c r="AA13" s="177"/>
      <c r="AB13" s="178"/>
      <c r="AC13" s="178"/>
      <c r="AD13" s="178">
        <v>10</v>
      </c>
      <c r="AE13" s="178"/>
      <c r="AF13" s="179"/>
      <c r="AG13" s="180">
        <f t="shared" si="1"/>
        <v>10</v>
      </c>
      <c r="AH13" s="172"/>
      <c r="AI13" s="177"/>
      <c r="AJ13" s="178"/>
      <c r="AK13" s="178">
        <v>2</v>
      </c>
      <c r="AL13" s="178">
        <v>15</v>
      </c>
      <c r="AM13" s="178">
        <v>1</v>
      </c>
      <c r="AN13" s="179"/>
      <c r="AO13" s="180">
        <f t="shared" si="2"/>
        <v>18</v>
      </c>
      <c r="AP13" s="76"/>
      <c r="AQ13" s="36"/>
      <c r="AR13" s="172"/>
      <c r="AS13" s="177"/>
      <c r="AT13" s="178"/>
      <c r="AU13" s="178"/>
      <c r="AV13" s="178"/>
      <c r="AW13" s="178"/>
      <c r="AX13" s="179"/>
      <c r="AY13" s="180">
        <f t="shared" si="3"/>
        <v>0</v>
      </c>
      <c r="AZ13" s="76"/>
      <c r="BA13" s="36"/>
      <c r="BB13" s="76"/>
      <c r="BC13" s="36">
        <v>10</v>
      </c>
      <c r="BD13" s="76"/>
      <c r="BE13" s="36"/>
      <c r="BF13" s="172"/>
      <c r="BG13" s="177"/>
      <c r="BH13" s="178"/>
      <c r="BI13" s="178"/>
      <c r="BJ13" s="178"/>
      <c r="BK13" s="178"/>
      <c r="BL13" s="179"/>
      <c r="BM13" s="180">
        <f t="shared" si="4"/>
        <v>0</v>
      </c>
      <c r="BN13" s="172"/>
      <c r="BO13" s="177"/>
      <c r="BP13" s="178"/>
      <c r="BQ13" s="178"/>
      <c r="BR13" s="178">
        <v>1</v>
      </c>
      <c r="BS13" s="178"/>
      <c r="BT13" s="179"/>
      <c r="BU13" s="180">
        <f t="shared" si="5"/>
        <v>1</v>
      </c>
      <c r="BV13" s="76"/>
      <c r="BW13" s="36">
        <v>6</v>
      </c>
    </row>
    <row r="14" spans="1:75" ht="12.75" customHeight="1" thickBot="1">
      <c r="A14" s="145">
        <v>11</v>
      </c>
      <c r="B14" s="150">
        <v>20</v>
      </c>
      <c r="C14" s="135" t="s">
        <v>26</v>
      </c>
      <c r="D14" s="121">
        <f t="shared" si="6"/>
        <v>46</v>
      </c>
      <c r="E14" s="75"/>
      <c r="F14" s="199">
        <v>1</v>
      </c>
      <c r="G14" s="156"/>
      <c r="H14" s="156"/>
      <c r="I14" s="197">
        <v>1</v>
      </c>
      <c r="J14" s="197">
        <v>2</v>
      </c>
      <c r="K14" s="197">
        <v>1</v>
      </c>
      <c r="L14" s="156"/>
      <c r="M14" s="157"/>
      <c r="N14" s="164">
        <f t="shared" si="0"/>
        <v>5</v>
      </c>
      <c r="O14" s="75"/>
      <c r="P14" s="155">
        <v>27</v>
      </c>
      <c r="Q14" s="156"/>
      <c r="R14" s="156"/>
      <c r="S14" s="158">
        <v>11</v>
      </c>
      <c r="T14" s="156">
        <v>4</v>
      </c>
      <c r="U14" s="156">
        <v>3</v>
      </c>
      <c r="V14" s="156"/>
      <c r="W14" s="157"/>
      <c r="X14" s="76"/>
      <c r="Y14" s="36">
        <v>3</v>
      </c>
      <c r="Z14" s="172"/>
      <c r="AA14" s="177">
        <v>10</v>
      </c>
      <c r="AB14" s="178"/>
      <c r="AC14" s="178"/>
      <c r="AD14" s="178"/>
      <c r="AE14" s="178"/>
      <c r="AF14" s="179"/>
      <c r="AG14" s="180">
        <f t="shared" si="1"/>
        <v>10</v>
      </c>
      <c r="AH14" s="172"/>
      <c r="AI14" s="177">
        <v>1</v>
      </c>
      <c r="AJ14" s="178"/>
      <c r="AK14" s="178"/>
      <c r="AL14" s="178">
        <v>10</v>
      </c>
      <c r="AM14" s="178">
        <v>2</v>
      </c>
      <c r="AN14" s="179">
        <v>1</v>
      </c>
      <c r="AO14" s="180">
        <f t="shared" si="2"/>
        <v>14</v>
      </c>
      <c r="AP14" s="76"/>
      <c r="AQ14" s="36">
        <v>10</v>
      </c>
      <c r="AR14" s="172"/>
      <c r="AS14" s="177">
        <v>1</v>
      </c>
      <c r="AT14" s="178"/>
      <c r="AU14" s="178"/>
      <c r="AV14" s="178"/>
      <c r="AW14" s="178"/>
      <c r="AX14" s="179"/>
      <c r="AY14" s="180">
        <f t="shared" si="3"/>
        <v>1</v>
      </c>
      <c r="AZ14" s="76"/>
      <c r="BA14" s="36"/>
      <c r="BB14" s="76"/>
      <c r="BC14" s="36"/>
      <c r="BD14" s="76"/>
      <c r="BE14" s="36"/>
      <c r="BF14" s="172"/>
      <c r="BG14" s="177"/>
      <c r="BH14" s="178"/>
      <c r="BI14" s="178"/>
      <c r="BJ14" s="178"/>
      <c r="BK14" s="178"/>
      <c r="BL14" s="179"/>
      <c r="BM14" s="180">
        <f t="shared" si="4"/>
        <v>0</v>
      </c>
      <c r="BN14" s="172"/>
      <c r="BO14" s="177">
        <v>6</v>
      </c>
      <c r="BP14" s="178"/>
      <c r="BQ14" s="178"/>
      <c r="BR14" s="178">
        <v>1</v>
      </c>
      <c r="BS14" s="178"/>
      <c r="BT14" s="179">
        <v>1</v>
      </c>
      <c r="BU14" s="180">
        <f t="shared" si="5"/>
        <v>8</v>
      </c>
      <c r="BV14" s="76"/>
      <c r="BW14" s="36"/>
    </row>
    <row r="15" spans="1:75" ht="12.75" customHeight="1" thickBot="1">
      <c r="A15" s="146">
        <v>12</v>
      </c>
      <c r="B15" s="152" t="s">
        <v>64</v>
      </c>
      <c r="C15" s="135" t="s">
        <v>36</v>
      </c>
      <c r="D15" s="121">
        <f t="shared" si="6"/>
        <v>42</v>
      </c>
      <c r="E15" s="75"/>
      <c r="F15" s="155"/>
      <c r="G15" s="156"/>
      <c r="H15" s="156"/>
      <c r="I15" s="158"/>
      <c r="J15" s="156"/>
      <c r="K15" s="197">
        <v>1</v>
      </c>
      <c r="L15" s="156"/>
      <c r="M15" s="157"/>
      <c r="N15" s="164">
        <f t="shared" si="0"/>
        <v>1</v>
      </c>
      <c r="O15" s="75"/>
      <c r="P15" s="155"/>
      <c r="Q15" s="156"/>
      <c r="R15" s="156"/>
      <c r="S15" s="158"/>
      <c r="T15" s="156"/>
      <c r="U15" s="156">
        <v>42</v>
      </c>
      <c r="V15" s="156"/>
      <c r="W15" s="157"/>
      <c r="X15" s="76"/>
      <c r="Y15" s="36">
        <v>1</v>
      </c>
      <c r="Z15" s="172"/>
      <c r="AA15" s="177"/>
      <c r="AB15" s="178"/>
      <c r="AC15" s="178"/>
      <c r="AD15" s="178"/>
      <c r="AE15" s="178"/>
      <c r="AF15" s="179"/>
      <c r="AG15" s="180">
        <f t="shared" si="1"/>
        <v>0</v>
      </c>
      <c r="AH15" s="172"/>
      <c r="AI15" s="177"/>
      <c r="AJ15" s="178"/>
      <c r="AK15" s="178"/>
      <c r="AL15" s="178"/>
      <c r="AM15" s="178"/>
      <c r="AN15" s="179">
        <v>20</v>
      </c>
      <c r="AO15" s="180">
        <f t="shared" si="2"/>
        <v>20</v>
      </c>
      <c r="AP15" s="76"/>
      <c r="AQ15" s="36">
        <v>10</v>
      </c>
      <c r="AR15" s="172"/>
      <c r="AS15" s="177"/>
      <c r="AT15" s="178"/>
      <c r="AU15" s="178"/>
      <c r="AV15" s="178"/>
      <c r="AW15" s="178"/>
      <c r="AX15" s="179">
        <v>1</v>
      </c>
      <c r="AY15" s="180">
        <f t="shared" si="3"/>
        <v>1</v>
      </c>
      <c r="AZ15" s="76"/>
      <c r="BA15" s="36"/>
      <c r="BB15" s="76"/>
      <c r="BC15" s="36"/>
      <c r="BD15" s="76"/>
      <c r="BE15" s="36">
        <v>10</v>
      </c>
      <c r="BF15" s="172"/>
      <c r="BG15" s="177"/>
      <c r="BH15" s="178"/>
      <c r="BI15" s="178"/>
      <c r="BJ15" s="178"/>
      <c r="BK15" s="178"/>
      <c r="BL15" s="179"/>
      <c r="BM15" s="180">
        <f t="shared" si="4"/>
        <v>0</v>
      </c>
      <c r="BN15" s="172"/>
      <c r="BO15" s="177"/>
      <c r="BP15" s="178"/>
      <c r="BQ15" s="178"/>
      <c r="BR15" s="178"/>
      <c r="BS15" s="178"/>
      <c r="BT15" s="179"/>
      <c r="BU15" s="180">
        <f t="shared" si="5"/>
        <v>0</v>
      </c>
      <c r="BV15" s="76"/>
      <c r="BW15" s="36"/>
    </row>
    <row r="16" spans="1:75" ht="12.75" customHeight="1" thickBot="1">
      <c r="A16" s="146">
        <v>13</v>
      </c>
      <c r="B16" s="151">
        <v>24</v>
      </c>
      <c r="C16" s="134" t="s">
        <v>33</v>
      </c>
      <c r="D16" s="121">
        <f t="shared" si="6"/>
        <v>30</v>
      </c>
      <c r="E16" s="75"/>
      <c r="F16" s="155"/>
      <c r="G16" s="197">
        <v>2</v>
      </c>
      <c r="H16" s="156"/>
      <c r="I16" s="197">
        <v>1</v>
      </c>
      <c r="J16" s="156"/>
      <c r="K16" s="156"/>
      <c r="L16" s="156"/>
      <c r="M16" s="202">
        <v>1</v>
      </c>
      <c r="N16" s="164">
        <f t="shared" si="0"/>
        <v>4</v>
      </c>
      <c r="O16" s="75"/>
      <c r="P16" s="155"/>
      <c r="Q16" s="156">
        <v>23</v>
      </c>
      <c r="R16" s="156"/>
      <c r="S16" s="158">
        <v>1</v>
      </c>
      <c r="T16" s="156"/>
      <c r="U16" s="156"/>
      <c r="V16" s="156"/>
      <c r="W16" s="157">
        <v>6</v>
      </c>
      <c r="X16" s="76"/>
      <c r="Y16" s="36">
        <v>1</v>
      </c>
      <c r="Z16" s="172"/>
      <c r="AA16" s="177"/>
      <c r="AB16" s="178"/>
      <c r="AC16" s="178"/>
      <c r="AD16" s="178"/>
      <c r="AE16" s="178"/>
      <c r="AF16" s="179"/>
      <c r="AG16" s="180">
        <f t="shared" si="1"/>
        <v>0</v>
      </c>
      <c r="AH16" s="172"/>
      <c r="AI16" s="177"/>
      <c r="AJ16" s="178"/>
      <c r="AK16" s="178"/>
      <c r="AL16" s="178"/>
      <c r="AM16" s="178"/>
      <c r="AN16" s="179"/>
      <c r="AO16" s="180">
        <f t="shared" si="2"/>
        <v>0</v>
      </c>
      <c r="AP16" s="76"/>
      <c r="AQ16" s="36"/>
      <c r="AR16" s="172"/>
      <c r="AS16" s="177"/>
      <c r="AT16" s="178"/>
      <c r="AU16" s="178"/>
      <c r="AV16" s="178"/>
      <c r="AW16" s="178"/>
      <c r="AX16" s="179"/>
      <c r="AY16" s="180">
        <f t="shared" si="3"/>
        <v>0</v>
      </c>
      <c r="AZ16" s="76"/>
      <c r="BA16" s="36"/>
      <c r="BB16" s="76"/>
      <c r="BC16" s="36"/>
      <c r="BD16" s="76"/>
      <c r="BE16" s="36"/>
      <c r="BF16" s="172"/>
      <c r="BG16" s="177"/>
      <c r="BH16" s="178"/>
      <c r="BI16" s="178"/>
      <c r="BJ16" s="178"/>
      <c r="BK16" s="178"/>
      <c r="BL16" s="179"/>
      <c r="BM16" s="180">
        <f t="shared" si="4"/>
        <v>0</v>
      </c>
      <c r="BN16" s="172"/>
      <c r="BO16" s="177"/>
      <c r="BP16" s="178">
        <v>23</v>
      </c>
      <c r="BQ16" s="178"/>
      <c r="BR16" s="178"/>
      <c r="BS16" s="178"/>
      <c r="BT16" s="179"/>
      <c r="BU16" s="180">
        <f t="shared" si="5"/>
        <v>23</v>
      </c>
      <c r="BV16" s="76"/>
      <c r="BW16" s="36">
        <v>6</v>
      </c>
    </row>
    <row r="17" spans="1:75" ht="12.75" customHeight="1" thickBot="1">
      <c r="A17" s="146">
        <v>14</v>
      </c>
      <c r="B17" s="150">
        <v>12</v>
      </c>
      <c r="C17" s="134" t="s">
        <v>35</v>
      </c>
      <c r="D17" s="121">
        <f t="shared" si="6"/>
        <v>29</v>
      </c>
      <c r="E17" s="75"/>
      <c r="F17" s="199">
        <v>1</v>
      </c>
      <c r="G17" s="156"/>
      <c r="H17" s="197">
        <v>1</v>
      </c>
      <c r="I17" s="156"/>
      <c r="J17" s="197">
        <v>1</v>
      </c>
      <c r="K17" s="197">
        <v>2</v>
      </c>
      <c r="L17" s="156"/>
      <c r="M17" s="157"/>
      <c r="N17" s="164">
        <f t="shared" si="0"/>
        <v>5</v>
      </c>
      <c r="O17" s="75"/>
      <c r="P17" s="155"/>
      <c r="Q17" s="156"/>
      <c r="R17" s="156"/>
      <c r="S17" s="158"/>
      <c r="T17" s="156">
        <v>11</v>
      </c>
      <c r="U17" s="156">
        <v>16</v>
      </c>
      <c r="V17" s="156"/>
      <c r="W17" s="157"/>
      <c r="X17" s="76"/>
      <c r="Y17" s="36"/>
      <c r="Z17" s="172"/>
      <c r="AA17" s="177"/>
      <c r="AB17" s="178"/>
      <c r="AC17" s="178"/>
      <c r="AD17" s="178"/>
      <c r="AE17" s="178">
        <v>1</v>
      </c>
      <c r="AF17" s="179">
        <v>2</v>
      </c>
      <c r="AG17" s="180">
        <f t="shared" si="1"/>
        <v>3</v>
      </c>
      <c r="AH17" s="172"/>
      <c r="AI17" s="177">
        <v>1</v>
      </c>
      <c r="AJ17" s="178"/>
      <c r="AK17" s="178">
        <v>1</v>
      </c>
      <c r="AL17" s="178"/>
      <c r="AM17" s="178">
        <v>1</v>
      </c>
      <c r="AN17" s="179">
        <v>6</v>
      </c>
      <c r="AO17" s="180">
        <f t="shared" si="2"/>
        <v>9</v>
      </c>
      <c r="AP17" s="76"/>
      <c r="AQ17" s="36"/>
      <c r="AR17" s="172"/>
      <c r="AS17" s="177"/>
      <c r="AT17" s="178"/>
      <c r="AU17" s="178"/>
      <c r="AV17" s="178"/>
      <c r="AW17" s="178"/>
      <c r="AX17" s="179"/>
      <c r="AY17" s="180">
        <f t="shared" si="3"/>
        <v>0</v>
      </c>
      <c r="AZ17" s="76"/>
      <c r="BA17" s="36"/>
      <c r="BB17" s="76"/>
      <c r="BC17" s="36"/>
      <c r="BD17" s="76"/>
      <c r="BE17" s="36"/>
      <c r="BF17" s="172"/>
      <c r="BG17" s="177"/>
      <c r="BH17" s="178"/>
      <c r="BI17" s="178"/>
      <c r="BJ17" s="178"/>
      <c r="BK17" s="178"/>
      <c r="BL17" s="179"/>
      <c r="BM17" s="180">
        <f t="shared" si="4"/>
        <v>0</v>
      </c>
      <c r="BN17" s="172"/>
      <c r="BO17" s="177"/>
      <c r="BP17" s="178"/>
      <c r="BQ17" s="178"/>
      <c r="BR17" s="178"/>
      <c r="BS17" s="178">
        <v>1</v>
      </c>
      <c r="BT17" s="179"/>
      <c r="BU17" s="180">
        <f t="shared" si="5"/>
        <v>1</v>
      </c>
      <c r="BV17" s="76"/>
      <c r="BW17" s="36">
        <v>16</v>
      </c>
    </row>
    <row r="18" spans="1:75" ht="12.75" customHeight="1" thickBot="1">
      <c r="A18" s="146">
        <v>15</v>
      </c>
      <c r="B18" s="150">
        <v>21</v>
      </c>
      <c r="C18" s="135" t="s">
        <v>63</v>
      </c>
      <c r="D18" s="121">
        <f t="shared" si="6"/>
        <v>25</v>
      </c>
      <c r="E18" s="75"/>
      <c r="F18" s="155"/>
      <c r="G18" s="156"/>
      <c r="H18" s="197">
        <v>1</v>
      </c>
      <c r="I18" s="197">
        <v>1</v>
      </c>
      <c r="J18" s="156"/>
      <c r="K18" s="156"/>
      <c r="L18" s="156"/>
      <c r="M18" s="157"/>
      <c r="N18" s="164">
        <f t="shared" si="0"/>
        <v>2</v>
      </c>
      <c r="O18" s="75"/>
      <c r="P18" s="155"/>
      <c r="Q18" s="156"/>
      <c r="R18" s="156">
        <v>8</v>
      </c>
      <c r="S18" s="158">
        <v>22</v>
      </c>
      <c r="T18" s="156"/>
      <c r="U18" s="156"/>
      <c r="V18" s="156"/>
      <c r="W18" s="157"/>
      <c r="X18" s="76"/>
      <c r="Y18" s="36"/>
      <c r="Z18" s="172"/>
      <c r="AA18" s="177"/>
      <c r="AB18" s="178"/>
      <c r="AC18" s="178">
        <v>1</v>
      </c>
      <c r="AD18" s="178">
        <v>8</v>
      </c>
      <c r="AE18" s="178"/>
      <c r="AF18" s="179"/>
      <c r="AG18" s="180">
        <f t="shared" si="1"/>
        <v>9</v>
      </c>
      <c r="AH18" s="172"/>
      <c r="AI18" s="177"/>
      <c r="AJ18" s="178"/>
      <c r="AK18" s="178">
        <v>1</v>
      </c>
      <c r="AL18" s="178">
        <v>6</v>
      </c>
      <c r="AM18" s="178"/>
      <c r="AN18" s="179"/>
      <c r="AO18" s="180">
        <f t="shared" si="2"/>
        <v>7</v>
      </c>
      <c r="AP18" s="76"/>
      <c r="AQ18" s="36"/>
      <c r="AR18" s="172"/>
      <c r="AS18" s="177"/>
      <c r="AT18" s="178"/>
      <c r="AU18" s="178"/>
      <c r="AV18" s="178"/>
      <c r="AW18" s="178"/>
      <c r="AX18" s="179"/>
      <c r="AY18" s="180">
        <f t="shared" si="3"/>
        <v>0</v>
      </c>
      <c r="AZ18" s="76"/>
      <c r="BA18" s="36"/>
      <c r="BB18" s="76"/>
      <c r="BC18" s="36"/>
      <c r="BD18" s="76"/>
      <c r="BE18" s="36"/>
      <c r="BF18" s="172"/>
      <c r="BG18" s="177"/>
      <c r="BH18" s="178"/>
      <c r="BI18" s="178"/>
      <c r="BJ18" s="178"/>
      <c r="BK18" s="178"/>
      <c r="BL18" s="179"/>
      <c r="BM18" s="180">
        <f t="shared" si="4"/>
        <v>0</v>
      </c>
      <c r="BN18" s="172"/>
      <c r="BO18" s="177"/>
      <c r="BP18" s="178"/>
      <c r="BQ18" s="178">
        <v>1</v>
      </c>
      <c r="BR18" s="178">
        <v>8</v>
      </c>
      <c r="BS18" s="178"/>
      <c r="BT18" s="179"/>
      <c r="BU18" s="180">
        <f t="shared" si="5"/>
        <v>9</v>
      </c>
      <c r="BV18" s="76"/>
      <c r="BW18" s="36"/>
    </row>
    <row r="19" spans="1:75" ht="12.75" customHeight="1" thickBot="1">
      <c r="A19" s="146">
        <v>15</v>
      </c>
      <c r="B19" s="150">
        <v>13</v>
      </c>
      <c r="C19" s="134" t="s">
        <v>25</v>
      </c>
      <c r="D19" s="121">
        <f t="shared" si="6"/>
        <v>25</v>
      </c>
      <c r="E19" s="75"/>
      <c r="F19" s="199">
        <v>2</v>
      </c>
      <c r="G19" s="156"/>
      <c r="H19" s="156"/>
      <c r="I19" s="156"/>
      <c r="J19" s="156"/>
      <c r="K19" s="197">
        <v>1</v>
      </c>
      <c r="L19" s="156"/>
      <c r="M19" s="157"/>
      <c r="N19" s="164">
        <f t="shared" si="0"/>
        <v>3</v>
      </c>
      <c r="O19" s="75"/>
      <c r="P19" s="155">
        <v>17</v>
      </c>
      <c r="Q19" s="156"/>
      <c r="R19" s="156"/>
      <c r="S19" s="158"/>
      <c r="T19" s="156">
        <v>2</v>
      </c>
      <c r="U19" s="156">
        <v>5</v>
      </c>
      <c r="V19" s="156"/>
      <c r="W19" s="157"/>
      <c r="X19" s="76"/>
      <c r="Y19" s="36"/>
      <c r="Z19" s="172"/>
      <c r="AA19" s="177"/>
      <c r="AB19" s="178"/>
      <c r="AC19" s="178"/>
      <c r="AD19" s="178"/>
      <c r="AE19" s="178"/>
      <c r="AF19" s="179"/>
      <c r="AG19" s="180">
        <f t="shared" si="1"/>
        <v>0</v>
      </c>
      <c r="AH19" s="172"/>
      <c r="AI19" s="177">
        <v>7</v>
      </c>
      <c r="AJ19" s="178"/>
      <c r="AK19" s="178"/>
      <c r="AL19" s="178"/>
      <c r="AM19" s="178">
        <v>1</v>
      </c>
      <c r="AN19" s="179">
        <v>1</v>
      </c>
      <c r="AO19" s="180">
        <f t="shared" si="2"/>
        <v>9</v>
      </c>
      <c r="AP19" s="76"/>
      <c r="AQ19" s="36">
        <v>10</v>
      </c>
      <c r="AR19" s="172"/>
      <c r="AS19" s="177">
        <v>1</v>
      </c>
      <c r="AT19" s="178"/>
      <c r="AU19" s="178"/>
      <c r="AV19" s="178"/>
      <c r="AW19" s="178"/>
      <c r="AX19" s="179"/>
      <c r="AY19" s="180">
        <f t="shared" si="3"/>
        <v>1</v>
      </c>
      <c r="AZ19" s="76"/>
      <c r="BA19" s="36"/>
      <c r="BB19" s="76"/>
      <c r="BC19" s="36"/>
      <c r="BD19" s="76"/>
      <c r="BE19" s="36"/>
      <c r="BF19" s="172"/>
      <c r="BG19" s="177"/>
      <c r="BH19" s="178"/>
      <c r="BI19" s="178"/>
      <c r="BJ19" s="178"/>
      <c r="BK19" s="178"/>
      <c r="BL19" s="179"/>
      <c r="BM19" s="180">
        <f t="shared" si="4"/>
        <v>0</v>
      </c>
      <c r="BN19" s="172"/>
      <c r="BO19" s="177"/>
      <c r="BP19" s="178"/>
      <c r="BQ19" s="178"/>
      <c r="BR19" s="178"/>
      <c r="BS19" s="178">
        <v>1</v>
      </c>
      <c r="BT19" s="179"/>
      <c r="BU19" s="180">
        <f t="shared" si="5"/>
        <v>1</v>
      </c>
      <c r="BV19" s="76"/>
      <c r="BW19" s="36">
        <v>4</v>
      </c>
    </row>
    <row r="20" spans="1:75" ht="12.75" customHeight="1" thickBot="1">
      <c r="A20" s="146">
        <v>17</v>
      </c>
      <c r="B20" s="150">
        <v>17</v>
      </c>
      <c r="C20" s="135" t="s">
        <v>83</v>
      </c>
      <c r="D20" s="121">
        <f t="shared" si="6"/>
        <v>21</v>
      </c>
      <c r="E20" s="75"/>
      <c r="F20" s="155"/>
      <c r="G20" s="156"/>
      <c r="H20" s="156"/>
      <c r="I20" s="158"/>
      <c r="J20" s="156"/>
      <c r="K20" s="197">
        <v>1</v>
      </c>
      <c r="L20" s="197">
        <v>1</v>
      </c>
      <c r="M20" s="157"/>
      <c r="N20" s="164">
        <f t="shared" si="0"/>
        <v>2</v>
      </c>
      <c r="O20" s="75"/>
      <c r="P20" s="155"/>
      <c r="Q20" s="156"/>
      <c r="R20" s="156"/>
      <c r="S20" s="158"/>
      <c r="T20" s="156"/>
      <c r="U20" s="156">
        <v>11</v>
      </c>
      <c r="V20" s="156">
        <v>10</v>
      </c>
      <c r="W20" s="157"/>
      <c r="X20" s="76"/>
      <c r="Y20" s="36"/>
      <c r="Z20" s="172"/>
      <c r="AA20" s="177"/>
      <c r="AB20" s="178"/>
      <c r="AC20" s="178"/>
      <c r="AD20" s="178"/>
      <c r="AE20" s="178"/>
      <c r="AF20" s="179"/>
      <c r="AG20" s="180">
        <f t="shared" si="1"/>
        <v>0</v>
      </c>
      <c r="AH20" s="172"/>
      <c r="AI20" s="177"/>
      <c r="AJ20" s="178"/>
      <c r="AK20" s="178"/>
      <c r="AL20" s="178"/>
      <c r="AM20" s="178"/>
      <c r="AN20" s="179">
        <v>1</v>
      </c>
      <c r="AO20" s="180">
        <f t="shared" si="2"/>
        <v>1</v>
      </c>
      <c r="AP20" s="76"/>
      <c r="AQ20" s="36"/>
      <c r="AR20" s="172"/>
      <c r="AS20" s="177"/>
      <c r="AT20" s="178"/>
      <c r="AU20" s="178"/>
      <c r="AV20" s="178"/>
      <c r="AW20" s="178"/>
      <c r="AX20" s="179"/>
      <c r="AY20" s="180">
        <f t="shared" si="3"/>
        <v>0</v>
      </c>
      <c r="AZ20" s="76"/>
      <c r="BA20" s="36"/>
      <c r="BB20" s="76"/>
      <c r="BC20" s="36"/>
      <c r="BD20" s="76"/>
      <c r="BE20" s="36"/>
      <c r="BF20" s="172"/>
      <c r="BG20" s="177"/>
      <c r="BH20" s="178"/>
      <c r="BI20" s="178"/>
      <c r="BJ20" s="178"/>
      <c r="BK20" s="178"/>
      <c r="BL20" s="179"/>
      <c r="BM20" s="180">
        <f t="shared" si="4"/>
        <v>0</v>
      </c>
      <c r="BN20" s="172"/>
      <c r="BO20" s="177"/>
      <c r="BP20" s="178"/>
      <c r="BQ20" s="178"/>
      <c r="BR20" s="178"/>
      <c r="BS20" s="178"/>
      <c r="BT20" s="179"/>
      <c r="BU20" s="180">
        <f t="shared" si="5"/>
        <v>0</v>
      </c>
      <c r="BV20" s="76"/>
      <c r="BW20" s="36">
        <v>20</v>
      </c>
    </row>
    <row r="21" spans="1:75" ht="12.75" customHeight="1" thickBot="1">
      <c r="A21" s="146">
        <v>18</v>
      </c>
      <c r="B21" s="150">
        <v>11</v>
      </c>
      <c r="C21" s="134" t="s">
        <v>48</v>
      </c>
      <c r="D21" s="121">
        <f t="shared" si="6"/>
        <v>19</v>
      </c>
      <c r="E21" s="75"/>
      <c r="F21" s="155"/>
      <c r="G21" s="156"/>
      <c r="H21" s="156"/>
      <c r="I21" s="197">
        <v>1</v>
      </c>
      <c r="J21" s="197">
        <v>1</v>
      </c>
      <c r="K21" s="156"/>
      <c r="L21" s="156"/>
      <c r="M21" s="202">
        <v>1</v>
      </c>
      <c r="N21" s="164">
        <f t="shared" si="0"/>
        <v>3</v>
      </c>
      <c r="O21" s="75"/>
      <c r="P21" s="155"/>
      <c r="Q21" s="156"/>
      <c r="R21" s="156"/>
      <c r="S21" s="158">
        <v>14</v>
      </c>
      <c r="T21" s="156">
        <v>1</v>
      </c>
      <c r="U21" s="156"/>
      <c r="V21" s="156"/>
      <c r="W21" s="157">
        <v>4</v>
      </c>
      <c r="X21" s="76"/>
      <c r="Y21" s="36"/>
      <c r="Z21" s="172"/>
      <c r="AA21" s="177"/>
      <c r="AB21" s="178"/>
      <c r="AC21" s="178"/>
      <c r="AD21" s="178"/>
      <c r="AE21" s="178"/>
      <c r="AF21" s="179"/>
      <c r="AG21" s="180">
        <f t="shared" si="1"/>
        <v>0</v>
      </c>
      <c r="AH21" s="172"/>
      <c r="AI21" s="177"/>
      <c r="AJ21" s="178"/>
      <c r="AK21" s="178"/>
      <c r="AL21" s="178">
        <v>8</v>
      </c>
      <c r="AM21" s="178">
        <v>1</v>
      </c>
      <c r="AN21" s="179"/>
      <c r="AO21" s="180">
        <f t="shared" si="2"/>
        <v>9</v>
      </c>
      <c r="AP21" s="76"/>
      <c r="AQ21" s="36"/>
      <c r="AR21" s="172"/>
      <c r="AS21" s="177"/>
      <c r="AT21" s="178"/>
      <c r="AU21" s="178"/>
      <c r="AV21" s="178"/>
      <c r="AW21" s="178"/>
      <c r="AX21" s="179"/>
      <c r="AY21" s="180">
        <f t="shared" si="3"/>
        <v>0</v>
      </c>
      <c r="AZ21" s="76"/>
      <c r="BA21" s="36"/>
      <c r="BB21" s="76"/>
      <c r="BC21" s="36"/>
      <c r="BD21" s="76"/>
      <c r="BE21" s="36"/>
      <c r="BF21" s="172"/>
      <c r="BG21" s="177"/>
      <c r="BH21" s="178"/>
      <c r="BI21" s="178"/>
      <c r="BJ21" s="178"/>
      <c r="BK21" s="178"/>
      <c r="BL21" s="179"/>
      <c r="BM21" s="180">
        <f t="shared" si="4"/>
        <v>0</v>
      </c>
      <c r="BN21" s="172"/>
      <c r="BO21" s="177"/>
      <c r="BP21" s="178"/>
      <c r="BQ21" s="178"/>
      <c r="BR21" s="178">
        <v>6</v>
      </c>
      <c r="BS21" s="178"/>
      <c r="BT21" s="179"/>
      <c r="BU21" s="180">
        <f t="shared" si="5"/>
        <v>6</v>
      </c>
      <c r="BV21" s="76"/>
      <c r="BW21" s="36">
        <v>4</v>
      </c>
    </row>
    <row r="22" spans="1:75" ht="12.75" customHeight="1" thickBot="1">
      <c r="A22" s="146">
        <v>19</v>
      </c>
      <c r="B22" s="150">
        <v>18</v>
      </c>
      <c r="C22" s="135" t="s">
        <v>131</v>
      </c>
      <c r="D22" s="121">
        <f t="shared" si="6"/>
        <v>8</v>
      </c>
      <c r="E22" s="75"/>
      <c r="F22" s="155"/>
      <c r="G22" s="156"/>
      <c r="H22" s="156"/>
      <c r="I22" s="158"/>
      <c r="J22" s="156"/>
      <c r="K22" s="197">
        <v>1</v>
      </c>
      <c r="L22" s="156"/>
      <c r="M22" s="157"/>
      <c r="N22" s="164">
        <f t="shared" si="0"/>
        <v>1</v>
      </c>
      <c r="O22" s="75"/>
      <c r="P22" s="155"/>
      <c r="Q22" s="156"/>
      <c r="R22" s="156"/>
      <c r="S22" s="158"/>
      <c r="T22" s="156"/>
      <c r="U22" s="156">
        <v>8</v>
      </c>
      <c r="V22" s="156"/>
      <c r="W22" s="157"/>
      <c r="X22" s="76"/>
      <c r="Y22" s="36"/>
      <c r="Z22" s="172"/>
      <c r="AA22" s="177"/>
      <c r="AB22" s="178"/>
      <c r="AC22" s="178"/>
      <c r="AD22" s="178"/>
      <c r="AE22" s="178"/>
      <c r="AF22" s="179"/>
      <c r="AG22" s="180">
        <f t="shared" si="1"/>
        <v>0</v>
      </c>
      <c r="AH22" s="172"/>
      <c r="AI22" s="177"/>
      <c r="AJ22" s="178"/>
      <c r="AK22" s="178"/>
      <c r="AL22" s="178"/>
      <c r="AM22" s="178"/>
      <c r="AN22" s="179"/>
      <c r="AO22" s="180">
        <f t="shared" si="2"/>
        <v>0</v>
      </c>
      <c r="AP22" s="76"/>
      <c r="AQ22" s="36"/>
      <c r="AR22" s="172"/>
      <c r="AS22" s="177"/>
      <c r="AT22" s="178"/>
      <c r="AU22" s="178"/>
      <c r="AV22" s="178"/>
      <c r="AW22" s="178"/>
      <c r="AX22" s="179"/>
      <c r="AY22" s="180">
        <f t="shared" si="3"/>
        <v>0</v>
      </c>
      <c r="AZ22" s="76"/>
      <c r="BA22" s="36"/>
      <c r="BB22" s="76"/>
      <c r="BC22" s="36"/>
      <c r="BD22" s="76"/>
      <c r="BE22" s="36"/>
      <c r="BF22" s="172"/>
      <c r="BG22" s="177"/>
      <c r="BH22" s="178"/>
      <c r="BI22" s="178"/>
      <c r="BJ22" s="178"/>
      <c r="BK22" s="178"/>
      <c r="BL22" s="179"/>
      <c r="BM22" s="180">
        <f t="shared" si="4"/>
        <v>0</v>
      </c>
      <c r="BN22" s="172"/>
      <c r="BO22" s="177"/>
      <c r="BP22" s="178"/>
      <c r="BQ22" s="178"/>
      <c r="BR22" s="178"/>
      <c r="BS22" s="178"/>
      <c r="BT22" s="179"/>
      <c r="BU22" s="180">
        <f t="shared" si="5"/>
        <v>0</v>
      </c>
      <c r="BV22" s="76"/>
      <c r="BW22" s="36">
        <v>8</v>
      </c>
    </row>
    <row r="23" spans="1:75" ht="12.75" customHeight="1" thickBot="1">
      <c r="A23" s="146">
        <v>20</v>
      </c>
      <c r="B23" s="150">
        <v>23</v>
      </c>
      <c r="C23" s="135" t="s">
        <v>59</v>
      </c>
      <c r="D23" s="121">
        <f t="shared" si="6"/>
        <v>1</v>
      </c>
      <c r="E23" s="75"/>
      <c r="F23" s="155"/>
      <c r="G23" s="156"/>
      <c r="H23" s="197">
        <v>1</v>
      </c>
      <c r="I23" s="158"/>
      <c r="J23" s="156"/>
      <c r="K23" s="156"/>
      <c r="L23" s="156"/>
      <c r="M23" s="157"/>
      <c r="N23" s="164">
        <f t="shared" si="0"/>
        <v>1</v>
      </c>
      <c r="O23" s="75"/>
      <c r="P23" s="155"/>
      <c r="Q23" s="156"/>
      <c r="R23" s="156">
        <v>1</v>
      </c>
      <c r="S23" s="158"/>
      <c r="T23" s="156"/>
      <c r="U23" s="156"/>
      <c r="V23" s="156"/>
      <c r="W23" s="157"/>
      <c r="X23" s="76"/>
      <c r="Y23" s="36">
        <v>1</v>
      </c>
      <c r="Z23" s="172"/>
      <c r="AA23" s="177"/>
      <c r="AB23" s="178"/>
      <c r="AC23" s="178"/>
      <c r="AD23" s="178"/>
      <c r="AE23" s="178"/>
      <c r="AF23" s="179"/>
      <c r="AG23" s="180">
        <f t="shared" si="1"/>
        <v>0</v>
      </c>
      <c r="AH23" s="172"/>
      <c r="AI23" s="177"/>
      <c r="AJ23" s="178"/>
      <c r="AK23" s="178"/>
      <c r="AL23" s="178"/>
      <c r="AM23" s="178"/>
      <c r="AN23" s="179"/>
      <c r="AO23" s="180">
        <f t="shared" si="2"/>
        <v>0</v>
      </c>
      <c r="AP23" s="76"/>
      <c r="AQ23" s="36"/>
      <c r="AR23" s="172"/>
      <c r="AS23" s="177"/>
      <c r="AT23" s="178"/>
      <c r="AU23" s="178"/>
      <c r="AV23" s="178"/>
      <c r="AW23" s="178"/>
      <c r="AX23" s="179"/>
      <c r="AY23" s="180">
        <f t="shared" si="3"/>
        <v>0</v>
      </c>
      <c r="AZ23" s="76"/>
      <c r="BA23" s="36"/>
      <c r="BB23" s="76"/>
      <c r="BC23" s="36"/>
      <c r="BD23" s="76"/>
      <c r="BE23" s="36"/>
      <c r="BF23" s="172"/>
      <c r="BG23" s="177"/>
      <c r="BH23" s="178"/>
      <c r="BI23" s="178"/>
      <c r="BJ23" s="178"/>
      <c r="BK23" s="178"/>
      <c r="BL23" s="179"/>
      <c r="BM23" s="180">
        <f t="shared" si="4"/>
        <v>0</v>
      </c>
      <c r="BN23" s="172"/>
      <c r="BO23" s="177"/>
      <c r="BP23" s="178"/>
      <c r="BQ23" s="178"/>
      <c r="BR23" s="178"/>
      <c r="BS23" s="178"/>
      <c r="BT23" s="179"/>
      <c r="BU23" s="180">
        <f t="shared" si="5"/>
        <v>0</v>
      </c>
      <c r="BV23" s="76"/>
      <c r="BW23" s="36"/>
    </row>
    <row r="24" spans="1:75" ht="12.75" customHeight="1" thickBot="1">
      <c r="A24" s="147" t="s">
        <v>64</v>
      </c>
      <c r="B24" s="152" t="s">
        <v>64</v>
      </c>
      <c r="C24" s="137" t="s">
        <v>29</v>
      </c>
      <c r="D24" s="121">
        <f t="shared" si="6"/>
        <v>0</v>
      </c>
      <c r="E24" s="75"/>
      <c r="F24" s="155"/>
      <c r="G24" s="156"/>
      <c r="H24" s="156"/>
      <c r="I24" s="158"/>
      <c r="J24" s="156"/>
      <c r="K24" s="156"/>
      <c r="L24" s="156"/>
      <c r="M24" s="157"/>
      <c r="N24" s="164">
        <f t="shared" si="0"/>
        <v>0</v>
      </c>
      <c r="O24" s="75"/>
      <c r="P24" s="155"/>
      <c r="Q24" s="156"/>
      <c r="R24" s="156"/>
      <c r="S24" s="158"/>
      <c r="T24" s="156"/>
      <c r="U24" s="156"/>
      <c r="V24" s="156"/>
      <c r="W24" s="157"/>
      <c r="X24" s="76"/>
      <c r="Y24" s="36"/>
      <c r="Z24" s="172"/>
      <c r="AA24" s="177"/>
      <c r="AB24" s="178"/>
      <c r="AC24" s="178"/>
      <c r="AD24" s="178"/>
      <c r="AE24" s="178"/>
      <c r="AF24" s="179"/>
      <c r="AG24" s="180">
        <f t="shared" si="1"/>
        <v>0</v>
      </c>
      <c r="AH24" s="172"/>
      <c r="AI24" s="177"/>
      <c r="AJ24" s="178"/>
      <c r="AK24" s="178"/>
      <c r="AL24" s="178"/>
      <c r="AM24" s="178"/>
      <c r="AN24" s="179"/>
      <c r="AO24" s="180">
        <f t="shared" si="2"/>
        <v>0</v>
      </c>
      <c r="AP24" s="76"/>
      <c r="AQ24" s="36"/>
      <c r="AR24" s="172"/>
      <c r="AS24" s="177"/>
      <c r="AT24" s="178"/>
      <c r="AU24" s="178"/>
      <c r="AV24" s="178"/>
      <c r="AW24" s="178"/>
      <c r="AX24" s="179"/>
      <c r="AY24" s="180">
        <f t="shared" si="3"/>
        <v>0</v>
      </c>
      <c r="AZ24" s="76"/>
      <c r="BA24" s="36"/>
      <c r="BB24" s="76"/>
      <c r="BC24" s="36"/>
      <c r="BD24" s="76"/>
      <c r="BE24" s="36"/>
      <c r="BF24" s="172"/>
      <c r="BG24" s="177"/>
      <c r="BH24" s="178"/>
      <c r="BI24" s="178"/>
      <c r="BJ24" s="178"/>
      <c r="BK24" s="178"/>
      <c r="BL24" s="179"/>
      <c r="BM24" s="180">
        <f t="shared" si="4"/>
        <v>0</v>
      </c>
      <c r="BN24" s="172"/>
      <c r="BO24" s="177"/>
      <c r="BP24" s="178"/>
      <c r="BQ24" s="178"/>
      <c r="BR24" s="178"/>
      <c r="BS24" s="178"/>
      <c r="BT24" s="179"/>
      <c r="BU24" s="180">
        <f t="shared" si="5"/>
        <v>0</v>
      </c>
      <c r="BV24" s="76"/>
      <c r="BW24" s="36"/>
    </row>
    <row r="25" spans="1:75" ht="12.75" customHeight="1" thickBot="1">
      <c r="A25" s="147" t="s">
        <v>64</v>
      </c>
      <c r="B25" s="152" t="s">
        <v>64</v>
      </c>
      <c r="C25" s="137" t="s">
        <v>144</v>
      </c>
      <c r="D25" s="121">
        <f t="shared" si="6"/>
        <v>0</v>
      </c>
      <c r="E25" s="75"/>
      <c r="F25" s="155"/>
      <c r="G25" s="156"/>
      <c r="H25" s="156"/>
      <c r="I25" s="158"/>
      <c r="J25" s="156"/>
      <c r="K25" s="156"/>
      <c r="L25" s="156"/>
      <c r="M25" s="157"/>
      <c r="N25" s="164">
        <f t="shared" si="0"/>
        <v>0</v>
      </c>
      <c r="O25" s="75"/>
      <c r="P25" s="155"/>
      <c r="Q25" s="156"/>
      <c r="R25" s="156"/>
      <c r="S25" s="158"/>
      <c r="T25" s="156"/>
      <c r="U25" s="156"/>
      <c r="V25" s="156"/>
      <c r="W25" s="157"/>
      <c r="X25" s="76"/>
      <c r="Y25" s="36"/>
      <c r="Z25" s="172"/>
      <c r="AA25" s="177"/>
      <c r="AB25" s="178"/>
      <c r="AC25" s="178"/>
      <c r="AD25" s="178"/>
      <c r="AE25" s="178"/>
      <c r="AF25" s="179"/>
      <c r="AG25" s="180">
        <f t="shared" si="1"/>
        <v>0</v>
      </c>
      <c r="AH25" s="172"/>
      <c r="AI25" s="177"/>
      <c r="AJ25" s="178"/>
      <c r="AK25" s="178"/>
      <c r="AL25" s="178"/>
      <c r="AM25" s="178"/>
      <c r="AN25" s="179"/>
      <c r="AO25" s="180">
        <f t="shared" si="2"/>
        <v>0</v>
      </c>
      <c r="AP25" s="76"/>
      <c r="AQ25" s="36"/>
      <c r="AR25" s="172"/>
      <c r="AS25" s="177"/>
      <c r="AT25" s="178"/>
      <c r="AU25" s="178"/>
      <c r="AV25" s="178"/>
      <c r="AW25" s="178"/>
      <c r="AX25" s="179"/>
      <c r="AY25" s="180">
        <f t="shared" si="3"/>
        <v>0</v>
      </c>
      <c r="AZ25" s="76"/>
      <c r="BA25" s="36"/>
      <c r="BB25" s="76"/>
      <c r="BC25" s="36"/>
      <c r="BD25" s="76"/>
      <c r="BE25" s="36"/>
      <c r="BF25" s="172"/>
      <c r="BG25" s="177"/>
      <c r="BH25" s="178"/>
      <c r="BI25" s="178"/>
      <c r="BJ25" s="178"/>
      <c r="BK25" s="178"/>
      <c r="BL25" s="179"/>
      <c r="BM25" s="180">
        <f t="shared" si="4"/>
        <v>0</v>
      </c>
      <c r="BN25" s="172"/>
      <c r="BO25" s="177"/>
      <c r="BP25" s="178"/>
      <c r="BQ25" s="178"/>
      <c r="BR25" s="178"/>
      <c r="BS25" s="178"/>
      <c r="BT25" s="179"/>
      <c r="BU25" s="180">
        <f t="shared" si="5"/>
        <v>0</v>
      </c>
      <c r="BV25" s="76"/>
      <c r="BW25" s="36"/>
    </row>
    <row r="26" spans="1:75" ht="12.75" customHeight="1" thickBot="1">
      <c r="A26" s="147" t="s">
        <v>64</v>
      </c>
      <c r="B26" s="150">
        <v>4</v>
      </c>
      <c r="C26" s="134" t="s">
        <v>30</v>
      </c>
      <c r="D26" s="121">
        <f t="shared" si="6"/>
        <v>0</v>
      </c>
      <c r="E26" s="75"/>
      <c r="F26" s="155"/>
      <c r="G26" s="156"/>
      <c r="H26" s="156"/>
      <c r="I26" s="156"/>
      <c r="J26" s="156"/>
      <c r="K26" s="156"/>
      <c r="L26" s="156"/>
      <c r="M26" s="157"/>
      <c r="N26" s="164">
        <f t="shared" si="0"/>
        <v>0</v>
      </c>
      <c r="O26" s="75"/>
      <c r="P26" s="155"/>
      <c r="Q26" s="156"/>
      <c r="R26" s="156"/>
      <c r="S26" s="158"/>
      <c r="T26" s="156"/>
      <c r="U26" s="156"/>
      <c r="V26" s="156"/>
      <c r="W26" s="157"/>
      <c r="X26" s="76"/>
      <c r="Y26" s="36"/>
      <c r="Z26" s="172"/>
      <c r="AA26" s="177"/>
      <c r="AB26" s="178"/>
      <c r="AC26" s="178"/>
      <c r="AD26" s="178"/>
      <c r="AE26" s="178"/>
      <c r="AF26" s="179"/>
      <c r="AG26" s="180">
        <f t="shared" si="1"/>
        <v>0</v>
      </c>
      <c r="AH26" s="172"/>
      <c r="AI26" s="177"/>
      <c r="AJ26" s="178"/>
      <c r="AK26" s="178"/>
      <c r="AL26" s="178"/>
      <c r="AM26" s="178"/>
      <c r="AN26" s="179"/>
      <c r="AO26" s="180">
        <f t="shared" si="2"/>
        <v>0</v>
      </c>
      <c r="AP26" s="76"/>
      <c r="AQ26" s="36"/>
      <c r="AR26" s="172"/>
      <c r="AS26" s="177"/>
      <c r="AT26" s="178"/>
      <c r="AU26" s="178"/>
      <c r="AV26" s="178"/>
      <c r="AW26" s="178"/>
      <c r="AX26" s="179"/>
      <c r="AY26" s="180">
        <f t="shared" si="3"/>
        <v>0</v>
      </c>
      <c r="AZ26" s="76"/>
      <c r="BA26" s="36"/>
      <c r="BB26" s="76"/>
      <c r="BC26" s="36"/>
      <c r="BD26" s="76"/>
      <c r="BE26" s="36"/>
      <c r="BF26" s="172"/>
      <c r="BG26" s="177"/>
      <c r="BH26" s="178"/>
      <c r="BI26" s="178"/>
      <c r="BJ26" s="178"/>
      <c r="BK26" s="178"/>
      <c r="BL26" s="179"/>
      <c r="BM26" s="180">
        <f t="shared" si="4"/>
        <v>0</v>
      </c>
      <c r="BN26" s="172"/>
      <c r="BO26" s="177"/>
      <c r="BP26" s="178"/>
      <c r="BQ26" s="178"/>
      <c r="BR26" s="178"/>
      <c r="BS26" s="178"/>
      <c r="BT26" s="179"/>
      <c r="BU26" s="180">
        <f t="shared" si="5"/>
        <v>0</v>
      </c>
      <c r="BV26" s="76"/>
      <c r="BW26" s="36"/>
    </row>
    <row r="27" spans="1:75" ht="12.75" customHeight="1" thickBot="1">
      <c r="A27" s="147" t="s">
        <v>64</v>
      </c>
      <c r="B27" s="152" t="s">
        <v>64</v>
      </c>
      <c r="C27" s="135" t="s">
        <v>31</v>
      </c>
      <c r="D27" s="121">
        <f t="shared" si="6"/>
        <v>0</v>
      </c>
      <c r="E27" s="75"/>
      <c r="F27" s="155"/>
      <c r="G27" s="156"/>
      <c r="H27" s="156"/>
      <c r="I27" s="158"/>
      <c r="J27" s="156"/>
      <c r="K27" s="156"/>
      <c r="L27" s="156"/>
      <c r="M27" s="157"/>
      <c r="N27" s="164">
        <f t="shared" si="0"/>
        <v>0</v>
      </c>
      <c r="O27" s="75"/>
      <c r="P27" s="155"/>
      <c r="Q27" s="156"/>
      <c r="R27" s="156"/>
      <c r="S27" s="158"/>
      <c r="T27" s="156"/>
      <c r="U27" s="156"/>
      <c r="V27" s="156"/>
      <c r="W27" s="157"/>
      <c r="X27" s="76"/>
      <c r="Y27" s="36"/>
      <c r="Z27" s="172"/>
      <c r="AA27" s="177"/>
      <c r="AB27" s="178"/>
      <c r="AC27" s="178"/>
      <c r="AD27" s="178"/>
      <c r="AE27" s="178"/>
      <c r="AF27" s="179"/>
      <c r="AG27" s="180">
        <f t="shared" si="1"/>
        <v>0</v>
      </c>
      <c r="AH27" s="172"/>
      <c r="AI27" s="177"/>
      <c r="AJ27" s="178"/>
      <c r="AK27" s="178"/>
      <c r="AL27" s="178"/>
      <c r="AM27" s="178"/>
      <c r="AN27" s="179"/>
      <c r="AO27" s="180">
        <f t="shared" si="2"/>
        <v>0</v>
      </c>
      <c r="AP27" s="76"/>
      <c r="AQ27" s="36"/>
      <c r="AR27" s="172"/>
      <c r="AS27" s="177"/>
      <c r="AT27" s="178"/>
      <c r="AU27" s="178"/>
      <c r="AV27" s="178"/>
      <c r="AW27" s="178"/>
      <c r="AX27" s="179"/>
      <c r="AY27" s="180">
        <f t="shared" si="3"/>
        <v>0</v>
      </c>
      <c r="AZ27" s="76"/>
      <c r="BA27" s="36"/>
      <c r="BB27" s="76"/>
      <c r="BC27" s="36"/>
      <c r="BD27" s="76"/>
      <c r="BE27" s="36"/>
      <c r="BF27" s="172"/>
      <c r="BG27" s="177"/>
      <c r="BH27" s="178"/>
      <c r="BI27" s="178"/>
      <c r="BJ27" s="178"/>
      <c r="BK27" s="178"/>
      <c r="BL27" s="179"/>
      <c r="BM27" s="180">
        <f t="shared" si="4"/>
        <v>0</v>
      </c>
      <c r="BN27" s="172"/>
      <c r="BO27" s="177"/>
      <c r="BP27" s="178"/>
      <c r="BQ27" s="178"/>
      <c r="BR27" s="178"/>
      <c r="BS27" s="178"/>
      <c r="BT27" s="179"/>
      <c r="BU27" s="180">
        <f t="shared" si="5"/>
        <v>0</v>
      </c>
      <c r="BV27" s="76"/>
      <c r="BW27" s="36"/>
    </row>
    <row r="28" spans="1:75" ht="12.75" customHeight="1" thickBot="1">
      <c r="A28" s="147" t="s">
        <v>64</v>
      </c>
      <c r="B28" s="152" t="s">
        <v>64</v>
      </c>
      <c r="C28" s="135" t="s">
        <v>60</v>
      </c>
      <c r="D28" s="121">
        <f t="shared" si="6"/>
        <v>0</v>
      </c>
      <c r="E28" s="75"/>
      <c r="F28" s="155"/>
      <c r="G28" s="156"/>
      <c r="H28" s="156"/>
      <c r="I28" s="158"/>
      <c r="J28" s="156"/>
      <c r="K28" s="156"/>
      <c r="L28" s="156"/>
      <c r="M28" s="157"/>
      <c r="N28" s="164">
        <f t="shared" si="0"/>
        <v>0</v>
      </c>
      <c r="O28" s="75"/>
      <c r="P28" s="155"/>
      <c r="Q28" s="156"/>
      <c r="R28" s="156"/>
      <c r="S28" s="158"/>
      <c r="T28" s="156"/>
      <c r="U28" s="156"/>
      <c r="V28" s="156"/>
      <c r="W28" s="157"/>
      <c r="X28" s="76"/>
      <c r="Y28" s="36"/>
      <c r="Z28" s="172"/>
      <c r="AA28" s="177"/>
      <c r="AB28" s="178"/>
      <c r="AC28" s="178"/>
      <c r="AD28" s="178"/>
      <c r="AE28" s="178"/>
      <c r="AF28" s="179"/>
      <c r="AG28" s="180">
        <f t="shared" si="1"/>
        <v>0</v>
      </c>
      <c r="AH28" s="172"/>
      <c r="AI28" s="177"/>
      <c r="AJ28" s="178"/>
      <c r="AK28" s="178"/>
      <c r="AL28" s="178"/>
      <c r="AM28" s="178"/>
      <c r="AN28" s="179"/>
      <c r="AO28" s="180">
        <f t="shared" si="2"/>
        <v>0</v>
      </c>
      <c r="AP28" s="76"/>
      <c r="AQ28" s="36"/>
      <c r="AR28" s="172"/>
      <c r="AS28" s="177"/>
      <c r="AT28" s="178"/>
      <c r="AU28" s="178"/>
      <c r="AV28" s="178"/>
      <c r="AW28" s="178"/>
      <c r="AX28" s="179"/>
      <c r="AY28" s="180">
        <f t="shared" si="3"/>
        <v>0</v>
      </c>
      <c r="AZ28" s="76"/>
      <c r="BA28" s="36"/>
      <c r="BB28" s="76"/>
      <c r="BC28" s="36"/>
      <c r="BD28" s="76"/>
      <c r="BE28" s="36"/>
      <c r="BF28" s="172"/>
      <c r="BG28" s="177"/>
      <c r="BH28" s="178"/>
      <c r="BI28" s="178"/>
      <c r="BJ28" s="178"/>
      <c r="BK28" s="178"/>
      <c r="BL28" s="179"/>
      <c r="BM28" s="180">
        <f t="shared" si="4"/>
        <v>0</v>
      </c>
      <c r="BN28" s="172"/>
      <c r="BO28" s="177"/>
      <c r="BP28" s="178"/>
      <c r="BQ28" s="178"/>
      <c r="BR28" s="178"/>
      <c r="BS28" s="178"/>
      <c r="BT28" s="179"/>
      <c r="BU28" s="180">
        <f t="shared" si="5"/>
        <v>0</v>
      </c>
      <c r="BV28" s="76"/>
      <c r="BW28" s="36"/>
    </row>
    <row r="29" spans="1:75" ht="12.75" customHeight="1" thickBot="1">
      <c r="A29" s="147" t="s">
        <v>64</v>
      </c>
      <c r="B29" s="152" t="s">
        <v>64</v>
      </c>
      <c r="C29" s="135" t="s">
        <v>68</v>
      </c>
      <c r="D29" s="121">
        <f t="shared" si="6"/>
        <v>0</v>
      </c>
      <c r="E29" s="75"/>
      <c r="F29" s="155"/>
      <c r="G29" s="156"/>
      <c r="H29" s="156"/>
      <c r="I29" s="158"/>
      <c r="J29" s="156"/>
      <c r="K29" s="156"/>
      <c r="L29" s="156"/>
      <c r="M29" s="157"/>
      <c r="N29" s="164">
        <f t="shared" si="0"/>
        <v>0</v>
      </c>
      <c r="O29" s="75"/>
      <c r="P29" s="155"/>
      <c r="Q29" s="156"/>
      <c r="R29" s="156"/>
      <c r="S29" s="158"/>
      <c r="T29" s="156"/>
      <c r="U29" s="156"/>
      <c r="V29" s="156"/>
      <c r="W29" s="157"/>
      <c r="X29" s="76"/>
      <c r="Y29" s="36"/>
      <c r="Z29" s="172"/>
      <c r="AA29" s="177"/>
      <c r="AB29" s="178"/>
      <c r="AC29" s="178"/>
      <c r="AD29" s="178"/>
      <c r="AE29" s="178"/>
      <c r="AF29" s="179"/>
      <c r="AG29" s="180">
        <f t="shared" si="1"/>
        <v>0</v>
      </c>
      <c r="AH29" s="172"/>
      <c r="AI29" s="177"/>
      <c r="AJ29" s="178"/>
      <c r="AK29" s="178"/>
      <c r="AL29" s="178"/>
      <c r="AM29" s="178"/>
      <c r="AN29" s="179"/>
      <c r="AO29" s="180">
        <f t="shared" si="2"/>
        <v>0</v>
      </c>
      <c r="AP29" s="76"/>
      <c r="AQ29" s="36"/>
      <c r="AR29" s="172"/>
      <c r="AS29" s="177"/>
      <c r="AT29" s="178"/>
      <c r="AU29" s="178"/>
      <c r="AV29" s="178"/>
      <c r="AW29" s="178"/>
      <c r="AX29" s="179"/>
      <c r="AY29" s="180">
        <f t="shared" si="3"/>
        <v>0</v>
      </c>
      <c r="AZ29" s="76"/>
      <c r="BA29" s="36"/>
      <c r="BB29" s="76"/>
      <c r="BC29" s="36"/>
      <c r="BD29" s="76"/>
      <c r="BE29" s="36"/>
      <c r="BF29" s="172"/>
      <c r="BG29" s="177"/>
      <c r="BH29" s="178"/>
      <c r="BI29" s="178"/>
      <c r="BJ29" s="178"/>
      <c r="BK29" s="178"/>
      <c r="BL29" s="179"/>
      <c r="BM29" s="180">
        <f t="shared" si="4"/>
        <v>0</v>
      </c>
      <c r="BN29" s="172"/>
      <c r="BO29" s="177"/>
      <c r="BP29" s="178"/>
      <c r="BQ29" s="178"/>
      <c r="BR29" s="178"/>
      <c r="BS29" s="178"/>
      <c r="BT29" s="179"/>
      <c r="BU29" s="180">
        <f t="shared" si="5"/>
        <v>0</v>
      </c>
      <c r="BV29" s="76"/>
      <c r="BW29" s="36"/>
    </row>
    <row r="30" spans="1:75" ht="12.75" customHeight="1" thickBot="1">
      <c r="A30" s="147" t="s">
        <v>64</v>
      </c>
      <c r="B30" s="152" t="s">
        <v>64</v>
      </c>
      <c r="C30" s="135" t="s">
        <v>62</v>
      </c>
      <c r="D30" s="121">
        <f t="shared" si="6"/>
        <v>0</v>
      </c>
      <c r="E30" s="75"/>
      <c r="F30" s="155"/>
      <c r="G30" s="156"/>
      <c r="H30" s="156"/>
      <c r="I30" s="158"/>
      <c r="J30" s="156"/>
      <c r="K30" s="156"/>
      <c r="L30" s="156"/>
      <c r="M30" s="157"/>
      <c r="N30" s="164">
        <f t="shared" si="0"/>
        <v>0</v>
      </c>
      <c r="O30" s="75"/>
      <c r="P30" s="155"/>
      <c r="Q30" s="156"/>
      <c r="R30" s="156"/>
      <c r="S30" s="158"/>
      <c r="T30" s="156"/>
      <c r="U30" s="156"/>
      <c r="V30" s="156"/>
      <c r="W30" s="157"/>
      <c r="X30" s="76"/>
      <c r="Y30" s="36"/>
      <c r="Z30" s="172"/>
      <c r="AA30" s="177"/>
      <c r="AB30" s="178"/>
      <c r="AC30" s="178"/>
      <c r="AD30" s="178"/>
      <c r="AE30" s="178"/>
      <c r="AF30" s="179"/>
      <c r="AG30" s="180">
        <f t="shared" si="1"/>
        <v>0</v>
      </c>
      <c r="AH30" s="172"/>
      <c r="AI30" s="177"/>
      <c r="AJ30" s="178"/>
      <c r="AK30" s="178"/>
      <c r="AL30" s="178"/>
      <c r="AM30" s="178"/>
      <c r="AN30" s="179"/>
      <c r="AO30" s="180">
        <f t="shared" si="2"/>
        <v>0</v>
      </c>
      <c r="AP30" s="76"/>
      <c r="AQ30" s="36"/>
      <c r="AR30" s="172"/>
      <c r="AS30" s="177"/>
      <c r="AT30" s="178"/>
      <c r="AU30" s="178"/>
      <c r="AV30" s="178"/>
      <c r="AW30" s="178"/>
      <c r="AX30" s="179"/>
      <c r="AY30" s="180">
        <f t="shared" si="3"/>
        <v>0</v>
      </c>
      <c r="AZ30" s="76"/>
      <c r="BA30" s="36"/>
      <c r="BB30" s="76"/>
      <c r="BC30" s="36"/>
      <c r="BD30" s="76"/>
      <c r="BE30" s="36"/>
      <c r="BF30" s="172"/>
      <c r="BG30" s="177"/>
      <c r="BH30" s="178"/>
      <c r="BI30" s="178"/>
      <c r="BJ30" s="178"/>
      <c r="BK30" s="178"/>
      <c r="BL30" s="179"/>
      <c r="BM30" s="180">
        <f t="shared" si="4"/>
        <v>0</v>
      </c>
      <c r="BN30" s="172"/>
      <c r="BO30" s="177"/>
      <c r="BP30" s="178"/>
      <c r="BQ30" s="178"/>
      <c r="BR30" s="178"/>
      <c r="BS30" s="178"/>
      <c r="BT30" s="179"/>
      <c r="BU30" s="180">
        <f t="shared" si="5"/>
        <v>0</v>
      </c>
      <c r="BV30" s="76"/>
      <c r="BW30" s="36"/>
    </row>
    <row r="31" spans="1:75" ht="12.75" customHeight="1" thickBot="1">
      <c r="A31" s="147" t="s">
        <v>64</v>
      </c>
      <c r="B31" s="150">
        <v>16</v>
      </c>
      <c r="C31" s="135" t="s">
        <v>69</v>
      </c>
      <c r="D31" s="121">
        <f t="shared" si="6"/>
        <v>0</v>
      </c>
      <c r="E31" s="75"/>
      <c r="F31" s="155"/>
      <c r="G31" s="156"/>
      <c r="H31" s="156"/>
      <c r="I31" s="158"/>
      <c r="J31" s="156"/>
      <c r="K31" s="156"/>
      <c r="L31" s="156"/>
      <c r="M31" s="157"/>
      <c r="N31" s="164">
        <f t="shared" si="0"/>
        <v>0</v>
      </c>
      <c r="O31" s="75"/>
      <c r="P31" s="155"/>
      <c r="Q31" s="156"/>
      <c r="R31" s="156"/>
      <c r="S31" s="158"/>
      <c r="T31" s="156"/>
      <c r="U31" s="156"/>
      <c r="V31" s="156"/>
      <c r="W31" s="157"/>
      <c r="X31" s="76"/>
      <c r="Y31" s="36"/>
      <c r="Z31" s="172"/>
      <c r="AA31" s="177"/>
      <c r="AB31" s="178"/>
      <c r="AC31" s="178"/>
      <c r="AD31" s="178"/>
      <c r="AE31" s="178"/>
      <c r="AF31" s="179"/>
      <c r="AG31" s="180">
        <f t="shared" si="1"/>
        <v>0</v>
      </c>
      <c r="AH31" s="172"/>
      <c r="AI31" s="177"/>
      <c r="AJ31" s="178"/>
      <c r="AK31" s="178"/>
      <c r="AL31" s="178"/>
      <c r="AM31" s="178"/>
      <c r="AN31" s="179"/>
      <c r="AO31" s="180">
        <f t="shared" si="2"/>
        <v>0</v>
      </c>
      <c r="AP31" s="76"/>
      <c r="AQ31" s="36"/>
      <c r="AR31" s="172"/>
      <c r="AS31" s="177"/>
      <c r="AT31" s="178"/>
      <c r="AU31" s="178"/>
      <c r="AV31" s="178"/>
      <c r="AW31" s="178"/>
      <c r="AX31" s="179"/>
      <c r="AY31" s="180">
        <f t="shared" si="3"/>
        <v>0</v>
      </c>
      <c r="AZ31" s="76"/>
      <c r="BA31" s="36"/>
      <c r="BB31" s="76"/>
      <c r="BC31" s="36"/>
      <c r="BD31" s="76"/>
      <c r="BE31" s="36"/>
      <c r="BF31" s="172"/>
      <c r="BG31" s="177"/>
      <c r="BH31" s="178"/>
      <c r="BI31" s="178"/>
      <c r="BJ31" s="178"/>
      <c r="BK31" s="178"/>
      <c r="BL31" s="179"/>
      <c r="BM31" s="180">
        <f t="shared" si="4"/>
        <v>0</v>
      </c>
      <c r="BN31" s="172"/>
      <c r="BO31" s="177"/>
      <c r="BP31" s="178"/>
      <c r="BQ31" s="178"/>
      <c r="BR31" s="178"/>
      <c r="BS31" s="178"/>
      <c r="BT31" s="179"/>
      <c r="BU31" s="180">
        <f t="shared" si="5"/>
        <v>0</v>
      </c>
      <c r="BV31" s="76"/>
      <c r="BW31" s="36"/>
    </row>
    <row r="32" spans="1:75" ht="12.75" customHeight="1" thickBot="1">
      <c r="A32" s="147" t="s">
        <v>64</v>
      </c>
      <c r="B32" s="150">
        <v>18</v>
      </c>
      <c r="C32" s="135" t="s">
        <v>28</v>
      </c>
      <c r="D32" s="121">
        <f t="shared" si="6"/>
        <v>0</v>
      </c>
      <c r="E32" s="75"/>
      <c r="F32" s="155"/>
      <c r="G32" s="156"/>
      <c r="H32" s="156"/>
      <c r="I32" s="158"/>
      <c r="J32" s="156"/>
      <c r="K32" s="156"/>
      <c r="L32" s="156"/>
      <c r="M32" s="157"/>
      <c r="N32" s="164">
        <f t="shared" si="0"/>
        <v>0</v>
      </c>
      <c r="O32" s="75"/>
      <c r="P32" s="155"/>
      <c r="Q32" s="156"/>
      <c r="R32" s="156"/>
      <c r="S32" s="158"/>
      <c r="T32" s="156"/>
      <c r="U32" s="156"/>
      <c r="V32" s="156"/>
      <c r="W32" s="157"/>
      <c r="X32" s="76"/>
      <c r="Y32" s="36"/>
      <c r="Z32" s="172"/>
      <c r="AA32" s="181"/>
      <c r="AB32" s="182"/>
      <c r="AC32" s="182"/>
      <c r="AD32" s="182"/>
      <c r="AE32" s="182"/>
      <c r="AF32" s="183"/>
      <c r="AG32" s="180">
        <f t="shared" si="1"/>
        <v>0</v>
      </c>
      <c r="AH32" s="172"/>
      <c r="AI32" s="181"/>
      <c r="AJ32" s="182"/>
      <c r="AK32" s="182"/>
      <c r="AL32" s="182"/>
      <c r="AM32" s="182"/>
      <c r="AN32" s="183"/>
      <c r="AO32" s="180">
        <f t="shared" si="2"/>
        <v>0</v>
      </c>
      <c r="AP32" s="76"/>
      <c r="AQ32" s="36"/>
      <c r="AR32" s="172"/>
      <c r="AS32" s="181"/>
      <c r="AT32" s="182"/>
      <c r="AU32" s="182"/>
      <c r="AV32" s="182"/>
      <c r="AW32" s="182"/>
      <c r="AX32" s="183"/>
      <c r="AY32" s="180">
        <f t="shared" si="3"/>
        <v>0</v>
      </c>
      <c r="AZ32" s="76"/>
      <c r="BA32" s="36"/>
      <c r="BB32" s="76"/>
      <c r="BC32" s="36"/>
      <c r="BD32" s="76"/>
      <c r="BE32" s="36"/>
      <c r="BF32" s="172"/>
      <c r="BG32" s="181"/>
      <c r="BH32" s="182"/>
      <c r="BI32" s="182"/>
      <c r="BJ32" s="182"/>
      <c r="BK32" s="182"/>
      <c r="BL32" s="183"/>
      <c r="BM32" s="180">
        <f t="shared" si="4"/>
        <v>0</v>
      </c>
      <c r="BN32" s="172"/>
      <c r="BO32" s="181"/>
      <c r="BP32" s="182"/>
      <c r="BQ32" s="182"/>
      <c r="BR32" s="182"/>
      <c r="BS32" s="182"/>
      <c r="BT32" s="183"/>
      <c r="BU32" s="180">
        <f t="shared" si="5"/>
        <v>0</v>
      </c>
      <c r="BV32" s="76"/>
      <c r="BW32" s="36"/>
    </row>
    <row r="33" spans="1:75" ht="12.75" customHeight="1" thickBot="1">
      <c r="A33" s="147" t="s">
        <v>64</v>
      </c>
      <c r="B33" s="150">
        <v>21</v>
      </c>
      <c r="C33" s="137" t="s">
        <v>37</v>
      </c>
      <c r="D33" s="121">
        <f t="shared" si="6"/>
        <v>0</v>
      </c>
      <c r="E33" s="75"/>
      <c r="F33" s="155"/>
      <c r="G33" s="156"/>
      <c r="H33" s="156"/>
      <c r="I33" s="158"/>
      <c r="J33" s="156"/>
      <c r="K33" s="156"/>
      <c r="L33" s="156"/>
      <c r="M33" s="157"/>
      <c r="N33" s="164">
        <f t="shared" si="0"/>
        <v>0</v>
      </c>
      <c r="O33" s="75"/>
      <c r="P33" s="155"/>
      <c r="Q33" s="156"/>
      <c r="R33" s="156"/>
      <c r="S33" s="158"/>
      <c r="T33" s="156"/>
      <c r="U33" s="156"/>
      <c r="V33" s="156"/>
      <c r="W33" s="157"/>
      <c r="X33" s="76"/>
      <c r="Y33" s="36"/>
      <c r="Z33" s="172"/>
      <c r="AA33" s="181"/>
      <c r="AB33" s="182"/>
      <c r="AC33" s="182"/>
      <c r="AD33" s="182"/>
      <c r="AE33" s="182"/>
      <c r="AF33" s="183"/>
      <c r="AG33" s="180">
        <f t="shared" si="1"/>
        <v>0</v>
      </c>
      <c r="AH33" s="172"/>
      <c r="AI33" s="181"/>
      <c r="AJ33" s="182"/>
      <c r="AK33" s="182"/>
      <c r="AL33" s="182"/>
      <c r="AM33" s="182"/>
      <c r="AN33" s="183"/>
      <c r="AO33" s="180">
        <f t="shared" si="2"/>
        <v>0</v>
      </c>
      <c r="AP33" s="76"/>
      <c r="AQ33" s="36"/>
      <c r="AR33" s="172"/>
      <c r="AS33" s="181"/>
      <c r="AT33" s="182"/>
      <c r="AU33" s="182"/>
      <c r="AV33" s="182"/>
      <c r="AW33" s="182"/>
      <c r="AX33" s="183"/>
      <c r="AY33" s="180">
        <f t="shared" si="3"/>
        <v>0</v>
      </c>
      <c r="AZ33" s="76"/>
      <c r="BA33" s="36"/>
      <c r="BB33" s="76"/>
      <c r="BC33" s="36"/>
      <c r="BD33" s="76"/>
      <c r="BE33" s="36"/>
      <c r="BF33" s="172"/>
      <c r="BG33" s="181"/>
      <c r="BH33" s="182"/>
      <c r="BI33" s="182"/>
      <c r="BJ33" s="182"/>
      <c r="BK33" s="182"/>
      <c r="BL33" s="183"/>
      <c r="BM33" s="180">
        <f t="shared" si="4"/>
        <v>0</v>
      </c>
      <c r="BN33" s="172"/>
      <c r="BO33" s="181"/>
      <c r="BP33" s="182"/>
      <c r="BQ33" s="182"/>
      <c r="BR33" s="182"/>
      <c r="BS33" s="182"/>
      <c r="BT33" s="183"/>
      <c r="BU33" s="180">
        <f t="shared" si="5"/>
        <v>0</v>
      </c>
      <c r="BV33" s="76"/>
      <c r="BW33" s="36"/>
    </row>
    <row r="34" spans="1:75" ht="12.75" customHeight="1" thickBot="1">
      <c r="A34" s="147" t="s">
        <v>64</v>
      </c>
      <c r="B34" s="150">
        <v>14</v>
      </c>
      <c r="C34" s="135" t="s">
        <v>23</v>
      </c>
      <c r="D34" s="121">
        <f t="shared" si="6"/>
        <v>0</v>
      </c>
      <c r="E34" s="75"/>
      <c r="F34" s="155"/>
      <c r="G34" s="156"/>
      <c r="H34" s="156"/>
      <c r="I34" s="156"/>
      <c r="J34" s="156"/>
      <c r="K34" s="156"/>
      <c r="L34" s="156"/>
      <c r="M34" s="157"/>
      <c r="N34" s="164">
        <f t="shared" si="0"/>
        <v>0</v>
      </c>
      <c r="O34" s="75"/>
      <c r="P34" s="155"/>
      <c r="Q34" s="156"/>
      <c r="R34" s="156"/>
      <c r="S34" s="158"/>
      <c r="T34" s="156"/>
      <c r="U34" s="156"/>
      <c r="V34" s="156"/>
      <c r="W34" s="157"/>
      <c r="X34" s="76"/>
      <c r="Y34" s="36"/>
      <c r="Z34" s="172"/>
      <c r="AA34" s="181"/>
      <c r="AB34" s="182"/>
      <c r="AC34" s="182"/>
      <c r="AD34" s="182"/>
      <c r="AE34" s="182"/>
      <c r="AF34" s="188"/>
      <c r="AG34" s="186">
        <f t="shared" si="1"/>
        <v>0</v>
      </c>
      <c r="AH34" s="172"/>
      <c r="AI34" s="181"/>
      <c r="AJ34" s="182"/>
      <c r="AK34" s="182"/>
      <c r="AL34" s="182"/>
      <c r="AM34" s="182"/>
      <c r="AN34" s="188"/>
      <c r="AO34" s="186">
        <f t="shared" si="2"/>
        <v>0</v>
      </c>
      <c r="AP34" s="76"/>
      <c r="AQ34" s="36"/>
      <c r="AR34" s="172"/>
      <c r="AS34" s="181"/>
      <c r="AT34" s="182"/>
      <c r="AU34" s="182"/>
      <c r="AV34" s="182"/>
      <c r="AW34" s="182"/>
      <c r="AX34" s="188"/>
      <c r="AY34" s="186">
        <f t="shared" si="3"/>
        <v>0</v>
      </c>
      <c r="AZ34" s="76"/>
      <c r="BA34" s="36"/>
      <c r="BB34" s="76"/>
      <c r="BC34" s="36"/>
      <c r="BD34" s="76"/>
      <c r="BE34" s="36"/>
      <c r="BF34" s="172"/>
      <c r="BG34" s="181"/>
      <c r="BH34" s="182"/>
      <c r="BI34" s="182"/>
      <c r="BJ34" s="182"/>
      <c r="BK34" s="182"/>
      <c r="BL34" s="188"/>
      <c r="BM34" s="186">
        <f t="shared" si="4"/>
        <v>0</v>
      </c>
      <c r="BN34" s="172"/>
      <c r="BO34" s="181"/>
      <c r="BP34" s="182"/>
      <c r="BQ34" s="182"/>
      <c r="BR34" s="182"/>
      <c r="BS34" s="182"/>
      <c r="BT34" s="188"/>
      <c r="BU34" s="186">
        <f t="shared" si="5"/>
        <v>0</v>
      </c>
      <c r="BV34" s="76"/>
      <c r="BW34" s="36"/>
    </row>
    <row r="35" spans="1:75" ht="12.75" customHeight="1" thickBot="1">
      <c r="A35" s="147" t="s">
        <v>64</v>
      </c>
      <c r="B35" s="152" t="s">
        <v>64</v>
      </c>
      <c r="C35" s="135" t="s">
        <v>52</v>
      </c>
      <c r="D35" s="121">
        <f t="shared" si="6"/>
        <v>0</v>
      </c>
      <c r="E35" s="75"/>
      <c r="F35" s="155"/>
      <c r="G35" s="156"/>
      <c r="H35" s="156"/>
      <c r="I35" s="158"/>
      <c r="J35" s="156"/>
      <c r="K35" s="156"/>
      <c r="L35" s="156"/>
      <c r="M35" s="157"/>
      <c r="N35" s="164">
        <f t="shared" si="0"/>
        <v>0</v>
      </c>
      <c r="O35" s="75"/>
      <c r="P35" s="155"/>
      <c r="Q35" s="156"/>
      <c r="R35" s="156"/>
      <c r="S35" s="158"/>
      <c r="T35" s="156"/>
      <c r="U35" s="156"/>
      <c r="V35" s="156"/>
      <c r="W35" s="157"/>
      <c r="X35" s="76"/>
      <c r="Y35" s="36"/>
      <c r="Z35" s="172"/>
      <c r="AA35" s="177"/>
      <c r="AB35" s="178"/>
      <c r="AC35" s="178"/>
      <c r="AD35" s="178"/>
      <c r="AE35" s="178"/>
      <c r="AF35" s="189"/>
      <c r="AG35" s="186">
        <f t="shared" si="1"/>
        <v>0</v>
      </c>
      <c r="AH35" s="172"/>
      <c r="AI35" s="177"/>
      <c r="AJ35" s="178"/>
      <c r="AK35" s="178"/>
      <c r="AL35" s="178"/>
      <c r="AM35" s="178"/>
      <c r="AN35" s="189"/>
      <c r="AO35" s="186">
        <f t="shared" si="2"/>
        <v>0</v>
      </c>
      <c r="AP35" s="76"/>
      <c r="AQ35" s="36"/>
      <c r="AR35" s="172"/>
      <c r="AS35" s="177"/>
      <c r="AT35" s="178"/>
      <c r="AU35" s="178"/>
      <c r="AV35" s="178"/>
      <c r="AW35" s="178"/>
      <c r="AX35" s="189"/>
      <c r="AY35" s="186">
        <f t="shared" si="3"/>
        <v>0</v>
      </c>
      <c r="AZ35" s="76"/>
      <c r="BA35" s="36"/>
      <c r="BB35" s="76"/>
      <c r="BC35" s="36"/>
      <c r="BD35" s="76"/>
      <c r="BE35" s="36"/>
      <c r="BF35" s="172"/>
      <c r="BG35" s="177"/>
      <c r="BH35" s="178"/>
      <c r="BI35" s="178"/>
      <c r="BJ35" s="178"/>
      <c r="BK35" s="178"/>
      <c r="BL35" s="189"/>
      <c r="BM35" s="186">
        <f t="shared" si="4"/>
        <v>0</v>
      </c>
      <c r="BN35" s="172"/>
      <c r="BO35" s="177"/>
      <c r="BP35" s="178"/>
      <c r="BQ35" s="178"/>
      <c r="BR35" s="178"/>
      <c r="BS35" s="178"/>
      <c r="BT35" s="189"/>
      <c r="BU35" s="186">
        <f t="shared" si="5"/>
        <v>0</v>
      </c>
      <c r="BV35" s="76"/>
      <c r="BW35" s="36"/>
    </row>
    <row r="36" spans="1:75" ht="15.75" thickBot="1">
      <c r="A36" s="148" t="s">
        <v>64</v>
      </c>
      <c r="B36" s="153" t="s">
        <v>64</v>
      </c>
      <c r="C36" s="143" t="s">
        <v>53</v>
      </c>
      <c r="D36" s="201">
        <f t="shared" si="6"/>
        <v>0</v>
      </c>
      <c r="E36" s="75"/>
      <c r="F36" s="159"/>
      <c r="G36" s="160"/>
      <c r="H36" s="160"/>
      <c r="I36" s="161"/>
      <c r="J36" s="160"/>
      <c r="K36" s="160"/>
      <c r="L36" s="160"/>
      <c r="M36" s="162"/>
      <c r="N36" s="165">
        <f t="shared" si="0"/>
        <v>0</v>
      </c>
      <c r="O36" s="75"/>
      <c r="P36" s="159"/>
      <c r="Q36" s="160"/>
      <c r="R36" s="160"/>
      <c r="S36" s="161"/>
      <c r="T36" s="160"/>
      <c r="U36" s="160"/>
      <c r="V36" s="160"/>
      <c r="W36" s="162"/>
      <c r="X36" s="76"/>
      <c r="Y36" s="44"/>
      <c r="Z36" s="172"/>
      <c r="AA36" s="184"/>
      <c r="AB36" s="185"/>
      <c r="AC36" s="185"/>
      <c r="AD36" s="185"/>
      <c r="AE36" s="185"/>
      <c r="AF36" s="190"/>
      <c r="AG36" s="187">
        <f t="shared" si="1"/>
        <v>0</v>
      </c>
      <c r="AH36" s="172"/>
      <c r="AI36" s="184"/>
      <c r="AJ36" s="185"/>
      <c r="AK36" s="185"/>
      <c r="AL36" s="185"/>
      <c r="AM36" s="185"/>
      <c r="AN36" s="190"/>
      <c r="AO36" s="187">
        <f t="shared" si="2"/>
        <v>0</v>
      </c>
      <c r="AP36" s="76"/>
      <c r="AQ36" s="44"/>
      <c r="AR36" s="172"/>
      <c r="AS36" s="184"/>
      <c r="AT36" s="185"/>
      <c r="AU36" s="185"/>
      <c r="AV36" s="185"/>
      <c r="AW36" s="185"/>
      <c r="AX36" s="190"/>
      <c r="AY36" s="187">
        <f t="shared" si="3"/>
        <v>0</v>
      </c>
      <c r="AZ36" s="76"/>
      <c r="BA36" s="44"/>
      <c r="BB36" s="76"/>
      <c r="BC36" s="44"/>
      <c r="BD36" s="76"/>
      <c r="BE36" s="44"/>
      <c r="BF36" s="172"/>
      <c r="BG36" s="184"/>
      <c r="BH36" s="185"/>
      <c r="BI36" s="185"/>
      <c r="BJ36" s="185"/>
      <c r="BK36" s="185"/>
      <c r="BL36" s="190"/>
      <c r="BM36" s="187">
        <f t="shared" si="4"/>
        <v>0</v>
      </c>
      <c r="BN36" s="172"/>
      <c r="BO36" s="184"/>
      <c r="BP36" s="185"/>
      <c r="BQ36" s="185"/>
      <c r="BR36" s="185"/>
      <c r="BS36" s="185"/>
      <c r="BT36" s="190"/>
      <c r="BU36" s="187">
        <f t="shared" si="5"/>
        <v>0</v>
      </c>
      <c r="BV36" s="76"/>
      <c r="BW36" s="44"/>
    </row>
    <row r="37" spans="2:23" ht="15">
      <c r="B37" s="142"/>
      <c r="C37" s="141"/>
      <c r="D37" s="35"/>
      <c r="E37" s="30"/>
      <c r="F37" s="30"/>
      <c r="G37" s="30"/>
      <c r="H37" s="31"/>
      <c r="I37" s="57"/>
      <c r="J37" s="32"/>
      <c r="K37" s="33"/>
      <c r="L37" s="33"/>
      <c r="M37" s="33" t="s">
        <v>140</v>
      </c>
      <c r="N37" s="107">
        <f>SUM(N4:N36)</f>
        <v>104</v>
      </c>
      <c r="O37" s="30"/>
      <c r="P37" s="203" t="s">
        <v>394</v>
      </c>
      <c r="Q37" s="203"/>
      <c r="R37" s="31"/>
      <c r="S37" s="57"/>
      <c r="T37" s="32"/>
      <c r="U37" s="33"/>
      <c r="V37" s="33"/>
      <c r="W37" s="33"/>
    </row>
    <row r="38" spans="2:23" ht="12.75">
      <c r="B38" s="26" t="s">
        <v>93</v>
      </c>
      <c r="D38" s="124">
        <v>43010</v>
      </c>
      <c r="F38" s="26"/>
      <c r="H38" s="26"/>
      <c r="I38" s="58"/>
      <c r="M38" s="26"/>
      <c r="N38" s="26"/>
      <c r="P38" s="26"/>
      <c r="Q38" s="26"/>
      <c r="R38" s="26"/>
      <c r="S38" s="58"/>
      <c r="W38" s="26"/>
    </row>
    <row r="39" spans="3:23" ht="12.75">
      <c r="C39" s="125" t="s">
        <v>122</v>
      </c>
      <c r="E39" s="33"/>
      <c r="F39" s="41"/>
      <c r="G39" s="41"/>
      <c r="H39" s="41"/>
      <c r="I39" s="59"/>
      <c r="M39" s="33"/>
      <c r="N39" s="33"/>
      <c r="O39" s="33"/>
      <c r="P39" s="41"/>
      <c r="Q39" s="41"/>
      <c r="R39" s="41"/>
      <c r="S39" s="59"/>
      <c r="W39" s="33"/>
    </row>
    <row r="40" spans="5:19" ht="12.75">
      <c r="E40" s="29"/>
      <c r="F40" s="29"/>
      <c r="G40" s="29"/>
      <c r="H40" s="29"/>
      <c r="I40" s="60"/>
      <c r="O40" s="29"/>
      <c r="P40" s="29"/>
      <c r="Q40" s="29"/>
      <c r="R40" s="29"/>
      <c r="S40" s="60"/>
    </row>
    <row r="41" spans="5:19" ht="12.75">
      <c r="E41" s="29"/>
      <c r="F41" s="29"/>
      <c r="G41" s="29"/>
      <c r="H41" s="29"/>
      <c r="I41" s="60"/>
      <c r="O41" s="29"/>
      <c r="P41" s="29"/>
      <c r="Q41" s="29"/>
      <c r="R41" s="29"/>
      <c r="S41" s="60"/>
    </row>
    <row r="42" spans="5:21" ht="12.75">
      <c r="E42" s="29"/>
      <c r="F42" s="29"/>
      <c r="G42" s="29"/>
      <c r="H42" s="29"/>
      <c r="I42" s="60"/>
      <c r="K42" s="39"/>
      <c r="O42" s="29"/>
      <c r="P42" s="29"/>
      <c r="Q42" s="29"/>
      <c r="R42" s="29"/>
      <c r="S42" s="60"/>
      <c r="U42" s="39"/>
    </row>
    <row r="43" spans="3:19" ht="12.75">
      <c r="C43" s="37"/>
      <c r="D43" s="105"/>
      <c r="E43" s="29"/>
      <c r="F43" s="29"/>
      <c r="G43" s="29"/>
      <c r="H43" s="29"/>
      <c r="I43" s="60"/>
      <c r="O43" s="29"/>
      <c r="P43" s="29"/>
      <c r="Q43" s="29"/>
      <c r="R43" s="29"/>
      <c r="S43" s="60"/>
    </row>
    <row r="44" spans="3:21" ht="12.75">
      <c r="C44" s="38"/>
      <c r="D44" s="108"/>
      <c r="E44" s="29"/>
      <c r="F44" s="29"/>
      <c r="G44" s="29"/>
      <c r="H44" s="29"/>
      <c r="I44" s="60"/>
      <c r="K44" s="29"/>
      <c r="O44" s="29"/>
      <c r="P44" s="29"/>
      <c r="Q44" s="29"/>
      <c r="R44" s="29"/>
      <c r="S44" s="60"/>
      <c r="U44" s="29"/>
    </row>
    <row r="45" spans="5:23" ht="12.75">
      <c r="E45" s="29"/>
      <c r="F45" s="29"/>
      <c r="G45" s="29"/>
      <c r="H45" s="29"/>
      <c r="I45" s="60"/>
      <c r="M45" s="29"/>
      <c r="N45" s="29"/>
      <c r="O45" s="29"/>
      <c r="P45" s="29"/>
      <c r="Q45" s="29"/>
      <c r="R45" s="29"/>
      <c r="S45" s="60"/>
      <c r="W45" s="29"/>
    </row>
    <row r="46" spans="5:19" ht="12.75">
      <c r="E46" s="29"/>
      <c r="F46" s="29"/>
      <c r="G46" s="29"/>
      <c r="H46" s="29"/>
      <c r="I46" s="60"/>
      <c r="O46" s="29"/>
      <c r="P46" s="29"/>
      <c r="Q46" s="29"/>
      <c r="R46" s="29"/>
      <c r="S46" s="60"/>
    </row>
  </sheetData>
  <sheetProtection/>
  <mergeCells count="17">
    <mergeCell ref="BE1:BE2"/>
    <mergeCell ref="BC1:BC2"/>
    <mergeCell ref="BG1:BM2"/>
    <mergeCell ref="BO1:BU2"/>
    <mergeCell ref="BW1:BW2"/>
    <mergeCell ref="Y1:Y2"/>
    <mergeCell ref="AA1:AG2"/>
    <mergeCell ref="AI1:AO2"/>
    <mergeCell ref="AQ1:AQ2"/>
    <mergeCell ref="AS1:AY2"/>
    <mergeCell ref="BA1:BA2"/>
    <mergeCell ref="A1:A3"/>
    <mergeCell ref="B1:B3"/>
    <mergeCell ref="D1:D2"/>
    <mergeCell ref="F1:M2"/>
    <mergeCell ref="N1:N3"/>
    <mergeCell ref="P1:W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Bernard</dc:creator>
  <cp:keywords/>
  <dc:description/>
  <cp:lastModifiedBy>alainvallet</cp:lastModifiedBy>
  <cp:lastPrinted>2016-12-04T06:15:45Z</cp:lastPrinted>
  <dcterms:created xsi:type="dcterms:W3CDTF">1999-06-03T10:09:06Z</dcterms:created>
  <dcterms:modified xsi:type="dcterms:W3CDTF">2017-12-24T15:51:53Z</dcterms:modified>
  <cp:category/>
  <cp:version/>
  <cp:contentType/>
  <cp:contentStatus/>
</cp:coreProperties>
</file>